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60"/>
  </bookViews>
  <sheets>
    <sheet name="蛋鸡笼4+4 " sheetId="2" r:id="rId1"/>
  </sheets>
  <definedNames>
    <definedName name="_xlnm.Print_Area" localSheetId="0">'蛋鸡笼4+4 '!$A$1:$F$141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<sst xmlns="http://schemas.openxmlformats.org/spreadsheetml/2006/main" count="388" uniqueCount="217">
  <si>
    <t>5列4+4层蛋鸡舍笼养设备预算汇总</t>
  </si>
  <si>
    <t>品  名</t>
  </si>
  <si>
    <t>单位</t>
  </si>
  <si>
    <t>数量</t>
  </si>
  <si>
    <t>价格（元）</t>
  </si>
  <si>
    <t>1.蛋鸡笼组</t>
  </si>
  <si>
    <t>栋</t>
  </si>
  <si>
    <t>2.集蛋系统</t>
  </si>
  <si>
    <t>3.室外清粪系统</t>
  </si>
  <si>
    <t>4.行车式喂料系统</t>
  </si>
  <si>
    <t>5.锥式乳头饮水系统</t>
  </si>
  <si>
    <t>6.料塔及其称重</t>
  </si>
  <si>
    <t>7.102塞盘主料线输送系统</t>
  </si>
  <si>
    <t>8.环境通风系统</t>
  </si>
  <si>
    <t>9.湿帘、挡风窗及通风窗系统</t>
  </si>
  <si>
    <t>10.配电、环境控制系统</t>
  </si>
  <si>
    <t>11.照明系统及电力电缆电线</t>
  </si>
  <si>
    <t>12.中间走道</t>
  </si>
  <si>
    <t xml:space="preserve">  </t>
  </si>
  <si>
    <t>13.前后端走道</t>
  </si>
  <si>
    <t>14.中央输蛋线</t>
  </si>
  <si>
    <t>套</t>
  </si>
  <si>
    <t>单栋产蛋舍笼养设备预算：</t>
  </si>
  <si>
    <t>采购全部2栋产蛋舍笼养设备预算：</t>
  </si>
  <si>
    <t>蛋鸡舍 设计方案</t>
  </si>
  <si>
    <t>饲养密度：417平方厘米/只</t>
  </si>
  <si>
    <t>鸡笼尺寸：1.22m*1.23m</t>
  </si>
  <si>
    <t>单格尺寸：0.61*0.615m</t>
  </si>
  <si>
    <t>鸡笼宽度1.57米</t>
  </si>
  <si>
    <t>5列4+4层（700mm）蛋鸡舍笼养设备 工艺技术要求</t>
  </si>
  <si>
    <t>序号</t>
  </si>
  <si>
    <t>规  格</t>
  </si>
  <si>
    <t>技术参数</t>
  </si>
  <si>
    <t>热镀锌方管20*40*2mm
镀锌层275g/m²</t>
  </si>
  <si>
    <t>根</t>
  </si>
  <si>
    <t>1.立柱采用热镀锌钢板卷制而成方管样式，外形尺寸为40*20*2.0mm，封闭式结构，不会藏污纳垢；
2.机头为热镀锌钢板材质，板材厚度为2.5mm，刮刀部分采用304不锈钢材质，耐腐蚀，刮刀片为4.0mm聚氨酯材质注塑而成；清理粪便更彻底；
3.粪带为聚丙烯带，规格为1.0*1136mm；
4.所以板材为热镀锌钢板，模具冲压成型，表面擦伤少，更耐腐蚀；
5.所有网片为镀铝锌钢丝（含铝10%）焊接而成，丝径以2.3mm为主；
6.检查车为25*25*2.0mm热镀锌方管焊接而成，配有2套万象车轮，2套定向车轮，操作更灵活；
7.防疫平板车规格为0.8*1.2m，方便操作。
8.固定螺栓采用三价彩锌工艺，强度8.8级；
9.笼内安装打击线装置，含打击器
10.镀锌板材质食槽，折弯次数≥8次，料槽内侧带有折弯，防止鸡将饲料抛出料槽。</t>
  </si>
  <si>
    <t>蛋鸡笼组机头</t>
  </si>
  <si>
    <t>热镀锌框架带回路和紧带装置、0.75kw，380V</t>
  </si>
  <si>
    <t>蛋鸡笼组机尾</t>
  </si>
  <si>
    <t>1000mm加长款镀锌板材质</t>
  </si>
  <si>
    <t>聚丙烯带（粪带）</t>
  </si>
  <si>
    <t>1mm厚,1136mm宽</t>
  </si>
  <si>
    <t>米</t>
  </si>
  <si>
    <t>横向连接板</t>
  </si>
  <si>
    <t>热镀锌板材质</t>
  </si>
  <si>
    <t>件</t>
  </si>
  <si>
    <t>纵向连接板</t>
  </si>
  <si>
    <t>顶部纵向连接板</t>
  </si>
  <si>
    <t>笼架塑料件</t>
  </si>
  <si>
    <t>高强工程塑料</t>
  </si>
  <si>
    <t>组</t>
  </si>
  <si>
    <t>蛋鸡笼养机身侧网</t>
  </si>
  <si>
    <t>￠2.3镀铝锌丝（含铝10%）345*510.5mm</t>
  </si>
  <si>
    <t>蛋鸡笼养中间隔网1</t>
  </si>
  <si>
    <t>￠2.3镀铝锌丝（含铝10%）215*1242.5mm</t>
  </si>
  <si>
    <t>蛋鸡笼养中间隔网2</t>
  </si>
  <si>
    <t>￠2.3镀铝锌丝（含铝10%）451.7*1196.2mm</t>
  </si>
  <si>
    <t>蛋鸡笼养顶网</t>
  </si>
  <si>
    <t>￠2.0镀铝锌丝（含铝10%）597*2440mm</t>
  </si>
  <si>
    <t>蛋鸡笼养底网</t>
  </si>
  <si>
    <t>￠2.3镀铝锌丝（含铝10%）785*1194mm</t>
  </si>
  <si>
    <t>蛋鸡笼养门网</t>
  </si>
  <si>
    <t>￠5镀铝锌丝（含铝10%）362.5*603.5</t>
  </si>
  <si>
    <t>蛋鸡笼养机身食槽</t>
  </si>
  <si>
    <t>镀铝镁锌板V型食槽
L=2.5m</t>
  </si>
  <si>
    <t>底网支撑镀铝锌丝</t>
  </si>
  <si>
    <t>￠3.0镀铝锌丝</t>
  </si>
  <si>
    <t>检查车</t>
  </si>
  <si>
    <t>辆</t>
  </si>
  <si>
    <t>防疫平板车</t>
  </si>
  <si>
    <t>品名</t>
  </si>
  <si>
    <t>规格</t>
  </si>
  <si>
    <t>纵向集蛋装置</t>
  </si>
  <si>
    <t>LV型4+4层集蛋机</t>
  </si>
  <si>
    <t>1、鸡蛋提升机侧板采用2.0mm的热镀锌钢板制成，提升机顶部使用内置轴承设计，鸡蛋平稳翻转；0.25KW电机驱动，带防护罩。
2、提升机蛋爪采用高品质尼龙注塑而成,皮带使用优质PVC材质，厚度不低于2mm，蛋带和集蛋爪带采用不锈钢子锁扣连接，坚固耐用；
3、蛋扒采用钢丝焊接而成，结实耐用，表面安装塑料套，不损伤鸡蛋；
4、水平集蛋，有自动调节松紧功能，不需维护；
5、有蛋带毛刷，确保蛋带清洁；
6、蛋带为聚丙烯材料，细密易清理。</t>
  </si>
  <si>
    <t>驱动系统</t>
  </si>
  <si>
    <t>0.25kw 380v电机</t>
  </si>
  <si>
    <t>集蛋带</t>
  </si>
  <si>
    <t>聚丙烯材料</t>
  </si>
  <si>
    <t>分蛋系统</t>
  </si>
  <si>
    <t>降低破蛋率，
过滤软蛋破蛋系统</t>
  </si>
  <si>
    <t>横向清粪系统</t>
  </si>
  <si>
    <t>2.2kw 380v驱动电机，15m/套</t>
  </si>
  <si>
    <t>舍外纵向清粪系统</t>
  </si>
  <si>
    <t>2.2kw 380v驱动电机，10m/套</t>
  </si>
  <si>
    <t>1、有刮刀装置，方便将皮带上的粪便清理干净；
2、有驱动辊和压辊，粪带工作时不打滑；
3、有粪带调节丝杠，可有效纠正粪带跑偏；
4、传动齿轮为45#材质，淬火以提高耐磨性；
5、驱动电机为2.2kw定制电机。
6.宽度580mm ，三布三胶，厚度4.0mm胶带</t>
  </si>
  <si>
    <t>清粪支撑带</t>
  </si>
  <si>
    <t>主支撑采用
60*80热镀锌方管</t>
  </si>
  <si>
    <t>横向粪沟盖板</t>
  </si>
  <si>
    <t>2.5mm热镀锌C型板</t>
  </si>
  <si>
    <t>导轨</t>
  </si>
  <si>
    <t>40*20*2.0mm方管
 热镀锌材质，
镀锌层275g/m²</t>
  </si>
  <si>
    <t>1、行车轨道采用热镀锌矩形管，规格40*20*2.0mm，强度高，耐腐蚀；行车轨道设计有接头，紧贴轨道内壁，壁厚2mm，轨道接头位置平整，确保行车运行顺畅无卡顿；
2、行车横梁用3mm矩形结构，强度高；配备钢丝绳张紧装置，方便张紧钢丝绳，操作简单，竖梁用δ=2.0mm镀锌钢板折弯而成矩形形状；
行车轮采用尼龙注塑而成，带双轴承，行走平稳、无噪声；
料箱采用1.0mm厚度热镀锌钢板装配，料箱容积料约60kg，料箱斜面角度合理，不存料、不起拱、不堵料；
驱动轮采用优质锻钢加工而成，表面淬硬处理后镀锌，耐用防腐，弧面设计合理，不会缠绕、挤压、磨损钢丝绳；
3、行车驱动采用功率为0.37KW电机，每列1台；
4、除顶层外的其他行车料箱设计有料箱盖板，防止扬尘污染环境，减少鸡只呼吸道疾病的发生；
5、钢丝绳采用电梯级别钢丝绳，5mm外径，表面蓝色浸塑，行车有钢丝防松报警功能，防止由于钢丝绳松动而影响鸡只采食；
6、行车前后端设计有到位停止开关，防止行车脱轨；
7、设计有电缆保护开关，确保系统运行安全；
8、独创设计的匀料器，不卡鸡，带匀料和翻料功能；匀料器落料均匀，侧面出料，紧贴食槽，下料高度易调节；
9、有回料器，可将两端饲料移送至有鸡只的料槽内；同时可将食槽两端散落的脏物移出料槽；回料器为塑料材质，不损伤料槽，不污染饲料；</t>
  </si>
  <si>
    <t>下料行车</t>
  </si>
  <si>
    <t>热镀锌材质，
镀锌层275g/m²</t>
  </si>
  <si>
    <t>驱动器</t>
  </si>
  <si>
    <t>0.37kw 380v电机
速率为：11m/min</t>
  </si>
  <si>
    <t>料箱带防尘盖</t>
  </si>
  <si>
    <t>1mm厚热镀锌材质，
镀锌层275g/m²，
加大款料箱</t>
  </si>
  <si>
    <t>喷塑钢丝绳</t>
  </si>
  <si>
    <t>7股7芯，拉伸力2000σb，
电梯专用级别</t>
  </si>
  <si>
    <t>限位开关</t>
  </si>
  <si>
    <t>个</t>
  </si>
  <si>
    <t>电缆保护开关</t>
  </si>
  <si>
    <t>食槽匀料器</t>
  </si>
  <si>
    <t>热镀锌材质，镀锌层275g/m²</t>
  </si>
  <si>
    <t>回料器</t>
  </si>
  <si>
    <t>POM高强度塑料</t>
  </si>
  <si>
    <t>过滤系统</t>
  </si>
  <si>
    <t>￠50，叠片式</t>
  </si>
  <si>
    <t>1、过滤系统采用碟片式过滤器，方便清理机维护；
2、水表计量系统可将数据连如控制电脑，方便查询及统计用水量，10L/脉冲；
3、水线主进水管采用优质50mm外径PVC上水管；
4、V型水槽带排水功能，可自动将水槽内的脏水排出舍外；
5、水线前端系统包含：加药器、过滤器、调压阀、压力表、水表、分路PVC球阀、支架等配件；
6、饮水管为方形结构，外形尺寸为22*22mm，不透光，对折不断；
7、优质加药器，上下层鸡笼分开使用；
8、隔网卡件上有水线方管固定设计，防止方管串动；
9、水线末端设计有缺水报警功能，防止鸡只缺水；
10、自行配置水线反冲洗系统，可确保水质优良；可设置水线自动冲洗的时间和时段；
11、排水系统为自排水方式，无需人工控制阀门开关；</t>
  </si>
  <si>
    <t>水表计量系统</t>
  </si>
  <si>
    <t>脉冲水表</t>
  </si>
  <si>
    <t>水线主进水管</t>
  </si>
  <si>
    <t>50mmPVC管路</t>
  </si>
  <si>
    <t>连接调压阀软管及反冲软管</t>
  </si>
  <si>
    <t>调压阀组件</t>
  </si>
  <si>
    <t>笼组内水线</t>
  </si>
  <si>
    <t>加药器</t>
  </si>
  <si>
    <t>智能缺水报警</t>
  </si>
  <si>
    <t>自动缺水报警，带传感器</t>
  </si>
  <si>
    <t>自动反冲洗系统</t>
  </si>
  <si>
    <t>自动反冲，含气泵</t>
  </si>
  <si>
    <t>6. 料塔及其称重</t>
  </si>
  <si>
    <t>D30502料塔</t>
  </si>
  <si>
    <t>热镀锌板料塔，容积21.88立方米，约14.2T，5.8m高</t>
  </si>
  <si>
    <t>1、料塔容积21.88m³，0.65吨/立方米，理论容量14.2吨，热镀锌钢板。
2、中围板厚度1.0mm，上椎板1.0mm，下椎板1.0mm，选用国标板材，镀锌层275g/m³。
3、料塔围板带防水沿，有效降低料塔漏水风险。
4、料塔立柱厚度2.5，立柱断面做防锈处理。
5、上进料口热浸锌工艺，3.0mm。
6、料塔采用三价彩锌标准件。</t>
  </si>
  <si>
    <t>称重器</t>
  </si>
  <si>
    <t>说明：料塔为热镀锌板材质。</t>
  </si>
  <si>
    <t>料线接料斗</t>
  </si>
  <si>
    <t>不锈钢材质，与料塔连接</t>
  </si>
  <si>
    <t>不锈钢304材质</t>
  </si>
  <si>
    <t>拐角轮</t>
  </si>
  <si>
    <t>铸铝壳
铸铁轮</t>
  </si>
  <si>
    <t>1、采用不锈钢材质外壳；
2、铸钢转轮，带扫料功能；
3、全套不锈钢标准件；
4、采用轴承转动设计；
5、坚固耐用，方便拆卸。</t>
  </si>
  <si>
    <t>料管</t>
  </si>
  <si>
    <t>￠102mm热镀锌管</t>
  </si>
  <si>
    <t>热镀锌管：￠102*2.0mm，平均镀层厚度≥275g/m²；</t>
  </si>
  <si>
    <t>输送塞链</t>
  </si>
  <si>
    <t>￠102mm
优质锰钢链条
注塑塞盘</t>
  </si>
  <si>
    <t>1、链条采用20Mn2，￠6.5圆钢焊接而成，表面镀锌处理；
2、链盘采用尼龙材质，外径≥73mm，链盘间距80mm；
3、链盘不易移位。</t>
  </si>
  <si>
    <t>位动下料开关</t>
  </si>
  <si>
    <t>镀锌板材质</t>
  </si>
  <si>
    <t>热镀锌板，锌层厚度≥275g/m²</t>
  </si>
  <si>
    <t>不锈钢外壳
4kw驱动电机</t>
  </si>
  <si>
    <t>1、380V，,4KW 防护等级IP55；
2、箱体为不锈钢材，底部圆弧设计；
3、有限位保护和开盖保护功能：
4、送料量＞4T/h</t>
  </si>
  <si>
    <t>50喇叭口风机</t>
  </si>
  <si>
    <t>1.5kw、380V，
拢风筒风机</t>
  </si>
  <si>
    <t>台</t>
  </si>
  <si>
    <t>1、高负压50蝴蝶拢风筒风机，额定功率1.5Kw、风机专用电机，防护等级IP55；
2、-50pa风量：39700m³/h，-62pa风量：37800m³/h；
3、外框材质热镀锌板，符合国标（GB/T2518-2008）要求、锌层275g/m²；
4、扇叶材质430不锈钢，经动平衡校正，整机运行稳定；                                                 
5、蝴蝶门为风力式开启，拉簧式关闭，开关顺畅、密封良好；
6、方型护网热镀锌丝焊接、丝径2.5mm、中心有不锈钢柱支撑加强；
7、自动张紧装置，压簧式设计、传动效率高；                                                               
8、抗拉能力强皮带。</t>
  </si>
  <si>
    <t>50推拉风机</t>
  </si>
  <si>
    <t>1.1KW，380V</t>
  </si>
  <si>
    <t>1、高负压50推拉风机，额定功率1.1Kw、风机专用电机，防护等级IP55；
2、-50pa风量：38000m³/h，-62pa风量：36000m³/h；
3、外框材质热镀锌板，符合国标（GB/T2518-2008）要求、锌层275g/m²；
4、扇叶材质430不锈钢，经动平衡校正，整机运行稳定；                                                 
5、蝴蝶门为风力式开启，拉簧式关闭，开关顺畅、密封良好；
6、方型护网热镀锌丝焊接、丝径2.5mm、中心有不锈钢柱支撑加强；
7、自动张紧装置，压簧式设计、传动效率高；                                                               
8、抗拉能力强皮带。</t>
  </si>
  <si>
    <t>降温水帘系统 
（水箱式外框、不锈钢防鸟网）</t>
  </si>
  <si>
    <t>24*2*0.15米*4组 
15*2*0.15米*2组</t>
  </si>
  <si>
    <t>平方米</t>
  </si>
  <si>
    <t>1、厚度150mm,7060型湿帘纸。
2、PVC水箱式水槽，铝合金侧框：壁厚1.5mm</t>
  </si>
  <si>
    <t>循环水系统</t>
  </si>
  <si>
    <t>PVC上下水管，32进水管，75下水管</t>
  </si>
  <si>
    <t>上水管直径32或50mm，
回水管直径75mm，PVC材质，国标水管。</t>
  </si>
  <si>
    <t>过滤器</t>
  </si>
  <si>
    <t>Y型</t>
  </si>
  <si>
    <t>精度40目，外螺纹50mm，外壳材质ABS，
黑色，滤网材质不锈钢304</t>
  </si>
  <si>
    <t>水泵</t>
  </si>
  <si>
    <t>0.55KW/0.75kw</t>
  </si>
  <si>
    <t>水帘外卷帘（自动控制）</t>
  </si>
  <si>
    <t>1、湿帘外卷帘布，PE材质、双面白色220g/m²
2、下方￠40铝管卷轴，上方￠25镀锌管支撑，滑轮及钢丝绳控制升降。外部有防护拉绳。
3、0.12kw卷膜器电动控制</t>
  </si>
  <si>
    <t>水帘挡风窗（自动控制）</t>
  </si>
  <si>
    <t>24*2米*4组 
14.4*2米*2组</t>
  </si>
  <si>
    <t>1、挡风板采用5mm厚，13.8KG/m³聚苯乙烯材质，铝合金包边，热镀锌方管框架，完全密封保温性能好
2、0.37kw温室用电机。
3.3级开启，密封性好；每一层可手动开启；</t>
  </si>
  <si>
    <t>自动进风小窗（带防雨罩）</t>
  </si>
  <si>
    <t>1.2*0.335m
含镀锌板防雨罩（高度2米）</t>
  </si>
  <si>
    <t>1、材质：PS+PVC；
2、洞口尺寸：1200mm*335mm；
3、最大进风面积0.26m²；
4、高寒地区专用。
5、配镀锌板防雨罩</t>
  </si>
  <si>
    <t>手动绞盘（带摇把）</t>
  </si>
  <si>
    <t>H-1500</t>
  </si>
  <si>
    <t>1、1500磅绞车，动力强劲；
2、镀锌钢板支架，坚固耐用，不易腐蚀。</t>
  </si>
  <si>
    <t>左右滑轮及附件</t>
  </si>
  <si>
    <t>转向滑轮及钢丝绳等</t>
  </si>
  <si>
    <t>￠5mm自伸直涂塑钢丝（65Mn+PP涂塑）
￠5mm不锈钢钢丝绳</t>
  </si>
  <si>
    <t>小窗自动驱动系统</t>
  </si>
  <si>
    <t>推杆电机</t>
  </si>
  <si>
    <t>单相220V、50HZ，最大负载500kg,最大行程60cm,带位置信号反馈和手动归零功能,防护等级：IP66，绝缘等级F。</t>
  </si>
  <si>
    <t>喷雾系统</t>
  </si>
  <si>
    <t>主管路使用5分铜管，分线路使用PE管，每2m一个铜喷头；主机功率4KW；上下层单独控制，每列一条；</t>
  </si>
  <si>
    <t>说明：
1、采用江阴湿帘纸，PVC水箱式外框。
2、挡风板采用5mm厚，13.8KG/m³聚苯乙烯材质，铝合金包边，热镀锌方管框架，完全密封保温性能好，自动控制。</t>
  </si>
  <si>
    <r>
      <rPr>
        <b/>
        <sz val="10"/>
        <color indexed="8"/>
        <rFont val="宋体"/>
        <charset val="134"/>
      </rPr>
      <t>品</t>
    </r>
    <r>
      <rPr>
        <b/>
        <sz val="10"/>
        <color indexed="8"/>
        <rFont val="Times New Roman"/>
        <charset val="134"/>
      </rPr>
      <t xml:space="preserve">    </t>
    </r>
    <r>
      <rPr>
        <b/>
        <sz val="10"/>
        <color indexed="8"/>
        <rFont val="宋体"/>
        <charset val="134"/>
      </rPr>
      <t>名</t>
    </r>
  </si>
  <si>
    <t>环境控制器</t>
  </si>
  <si>
    <t>Ventilaion，10寸显示屏</t>
  </si>
  <si>
    <t>1、环境控制器可分段控制通风窗，可检测舍内温度、湿度以及负压值。可根据不同的温度自动分组智能控制风机及湿帘的开启；
2、实时监控养殖舍内的温度、湿度、负压、二氧化碳等各项数据，当舍内数据出现异常时及时报警；
2、控制器外壳采用威图柜体，材料坚固，防锈防腐蚀；
3、配置17个温度传感器，其中8个舍内及1个舍外参与鸡舍通风的逻辑计算，其他8个只显示温度信息
4、二级报警系统，出现异常后，场区报警同时带有手机报警功能；
5、所有电机控制都是单控单开，通风系统都具备手动自动功能；
6、二级报警系统，出现异常后，场区报警同时带有手机报警功能。 环控报警（高低温  压力   通风等），通风故障（风机，水帘，通风窗等），断电报警等，发生上述故障，可以拨打5人手机号码，并微信，短信报警。
7.配电柜发生故障，可直接启动4-10台风机，保证禽舍动物的需氧量。</t>
  </si>
  <si>
    <t>温度感应器</t>
  </si>
  <si>
    <t>负压传感器</t>
  </si>
  <si>
    <t>湿度探头</t>
  </si>
  <si>
    <t>二氧化碳探头</t>
  </si>
  <si>
    <t>电源保护器</t>
  </si>
  <si>
    <t>配电控制箱</t>
  </si>
  <si>
    <t>控制器嵌入式威图柜体
正泰元器件</t>
  </si>
  <si>
    <t>电路报警系统</t>
  </si>
  <si>
    <t>声光报警，断电、高温、低温、压力等安全报警系统</t>
  </si>
  <si>
    <t>说明：
1、环境控制器，可分段控制通风窗，可检测舍内温度、湿度以及负压值。可根据不同的温度自动分组智能控制风机及湿帘的开启
2、控制器外壳采用威图柜体，材料坚固，防锈防腐蚀。
3、二级报警系统，出现异常后，场区报警同时带有手机报警功能。</t>
  </si>
  <si>
    <t>品    名</t>
  </si>
  <si>
    <t>电力电缆及相关配件</t>
  </si>
  <si>
    <t>含网格桥架，国标线缆</t>
  </si>
  <si>
    <t>1、采用48V直流系统，保证人身安全。
2、采用LED球泡灯，可调光。
3、灯泡防水等级IP67。
4、调光器输出8路独立控制。
5、支持20个日龄段设置。
6、每天支持6个时间段设置，实现自动调光。
7、支持亮度变化延时控制（延时时间可调）能够模拟日出日落功能。</t>
  </si>
  <si>
    <t>过道照明灯线含高低灯</t>
  </si>
  <si>
    <t>蛋鸡专用一体式灯线，2m/个led灯</t>
  </si>
  <si>
    <t>列</t>
  </si>
  <si>
    <t>前后端照明灯线含高低灯</t>
  </si>
  <si>
    <t>中间走道</t>
  </si>
  <si>
    <t>热镀锌网板过道（采用格栅板15kg/m²）、含热镀锌支方管撑及连接件</t>
  </si>
  <si>
    <t>1、地板采用格栅板(网格38*51mm，扁钢25*2.5，麻花钢直径5mm，M型扣件固定）。
2、过道地板支撑为40*20*2.0mm热镀锌方管，地板强度高，防腐能力强，经久耐用，通风，采光，散热，防滑等性能好。
3、地板中间位置卡扣结构固定，安全牢固。
4、地板扁钢条需与过道平行，便于小车行走，避免颠簸。</t>
  </si>
  <si>
    <t>前后端走道</t>
  </si>
  <si>
    <t>热镀锌过道、含热镀锌支方管撑及连接件、含前后爬梯</t>
  </si>
  <si>
    <t>1、前后端标配爬梯及护栏，地板支撑。
2、地板为焊接后热浸锌，锌层厚度45μm以上。
3、所有护栏拐角处采用圆弧设计，避免伤人；
4、前后平台采用100方管立柱支撑，保证平台稳固</t>
  </si>
  <si>
    <t>备  注</t>
  </si>
  <si>
    <t>中央输蛋线</t>
  </si>
  <si>
    <t>750型、室外部分带热镀锌防雨盖板, 含支撑</t>
  </si>
  <si>
    <t>输蛋线采用750mm宽输蛋线；带角度调节，支架及室外盖板。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</si>
</sst>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6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笼&quot;&quot;架&quot;&quot;长&quot;&quot;度&quot;#.##&quot;米&quot;\(&quot;不&quot;&quot;含&quot;&quot;头&quot;&quot;尾&quot;&quot;端&quot;\)"/>
    <numFmt numFmtId="177" formatCode="&quot;每&quot;&quot;列&quot;&quot;笼&quot;&quot;组&quot;&quot;数&quot;#.#&quot;组&quot;"/>
    <numFmt numFmtId="178" formatCode="&quot;每&quot;&quot;列&quot;&quot;笼&quot;&quot;组&quot;&quot;数&quot;#&quot;组&quot;"/>
    <numFmt numFmtId="179" formatCode="&quot;鸡舍长度：&quot;#.0&quot;米&quot;"/>
    <numFmt numFmtId="180" formatCode="&quot;每&quot;&quot;列&quot;&quot;层&quot;&quot;数&quot;#&quot;层&quot;"/>
    <numFmt numFmtId="181" formatCode="&quot;总&quot;&quot;组&quot;&quot;数&quot;#&quot;组&quot;"/>
    <numFmt numFmtId="182" formatCode="&quot;鸡舍宽度：&quot;#.00&quot;米&quot;"/>
    <numFmt numFmtId="183" formatCode="&quot;笼&quot;&quot;架&quot;&quot;列&quot;&quot;数&quot;#&quot;列&quot;"/>
    <numFmt numFmtId="184" formatCode="&quot;饲&quot;&quot;养&quot;&quot;鸡&quot;&quot;只&quot;&quot;总&quot;&quot;数&quot;#&quot;只&quot;"/>
    <numFmt numFmtId="185" formatCode="&quot;侧墙高度：&quot;#.0&quot;米&quot;"/>
    <numFmt numFmtId="186" formatCode="&quot;每&quot;&quot;单&quot;&quot;元&quot;&quot;养&quot;&quot;殖&quot;#&quot;只&quot;"/>
    <numFmt numFmtId="187" formatCode="&quot;层高&quot;#&quot;mm&quot;"/>
    <numFmt numFmtId="188" formatCode="&quot;笼&quot;&quot;架&quot;&quot;高&quot;&quot;度&quot;#.##&quot;米&quot;"/>
    <numFmt numFmtId="189" formatCode="&quot;头&quot;&quot;尾&quot;&quot;端&quot;&quot;长&quot;&quot;度&quot;#.##&quot;米&quot;"/>
    <numFmt numFmtId="190" formatCode="&quot;行&quot;&quot;车&quot;&quot;高&quot;&quot;度&quot;#.##&quot;米&quot;"/>
    <numFmt numFmtId="191" formatCode="&quot;立柱&quot;&quot;（&quot;&quot;笼架高度&quot;#.###&quot;米&quot;&quot;）&quot;"/>
    <numFmt numFmtId="192" formatCode="0_ "/>
    <numFmt numFmtId="193" formatCode="0.00_ "/>
    <numFmt numFmtId="194" formatCode="\ #&quot;米&quot;"/>
    <numFmt numFmtId="195" formatCode="#&quot;孔送料料管&quot;"/>
    <numFmt numFmtId="196" formatCode="&quot;每笼&quot;#&quot;个乳头&quot;"/>
  </numFmts>
  <fonts count="54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9"/>
      <name val="宋体"/>
      <charset val="134"/>
    </font>
    <font>
      <b/>
      <sz val="22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2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Times New Roman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rgb="FF000000"/>
      <name val="宋体"/>
      <charset val="134"/>
    </font>
    <font>
      <b/>
      <sz val="12"/>
      <color theme="1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2"/>
      <color indexed="8"/>
      <name val="宋体"/>
      <charset val="134"/>
    </font>
    <font>
      <b/>
      <sz val="10"/>
      <color indexed="8"/>
      <name val="Times New Roman"/>
      <charset val="134"/>
    </font>
    <font>
      <sz val="10"/>
      <color indexed="8"/>
      <name val="Times New Roman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8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11" applyNumberFormat="0" applyAlignment="0" applyProtection="0">
      <alignment vertical="center"/>
    </xf>
    <xf numFmtId="0" fontId="43" fillId="5" borderId="12" applyNumberFormat="0" applyAlignment="0" applyProtection="0">
      <alignment vertical="center"/>
    </xf>
    <xf numFmtId="0" fontId="44" fillId="5" borderId="11" applyNumberFormat="0" applyAlignment="0" applyProtection="0">
      <alignment vertical="center"/>
    </xf>
    <xf numFmtId="0" fontId="45" fillId="6" borderId="1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0" applyBorder="0">
      <alignment vertical="center"/>
    </xf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/>
    <xf numFmtId="0" fontId="53" fillId="0" borderId="0" applyBorder="0">
      <alignment vertical="center"/>
    </xf>
    <xf numFmtId="0" fontId="53" fillId="0" borderId="0" applyBorder="0">
      <alignment vertical="center"/>
    </xf>
    <xf numFmtId="0" fontId="53" fillId="0" borderId="0" applyBorder="0">
      <alignment vertical="center"/>
    </xf>
    <xf numFmtId="0" fontId="53" fillId="0" borderId="0" applyBorder="0">
      <alignment vertical="center"/>
    </xf>
    <xf numFmtId="0" fontId="53" fillId="0" borderId="0" applyBorder="0">
      <alignment vertical="center"/>
    </xf>
    <xf numFmtId="0" fontId="53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3" fillId="0" borderId="0" applyBorder="0"/>
    <xf numFmtId="0" fontId="53" fillId="0" borderId="0" applyBorder="0">
      <alignment vertical="center"/>
    </xf>
    <xf numFmtId="0" fontId="53" fillId="0" borderId="0" applyBorder="0">
      <alignment vertical="center"/>
    </xf>
    <xf numFmtId="0" fontId="53" fillId="0" borderId="0" applyBorder="0">
      <alignment vertical="center"/>
    </xf>
    <xf numFmtId="0" fontId="53" fillId="0" borderId="0" applyBorder="0">
      <alignment vertical="center"/>
    </xf>
    <xf numFmtId="0" fontId="53" fillId="0" borderId="0" applyBorder="0">
      <alignment vertical="center"/>
    </xf>
    <xf numFmtId="43" fontId="53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>
      <alignment vertical="center"/>
    </xf>
  </cellStyleXfs>
  <cellXfs count="198">
    <xf numFmtId="0" fontId="0" fillId="0" borderId="0" xfId="0">
      <alignment vertical="center"/>
    </xf>
    <xf numFmtId="0" fontId="1" fillId="0" borderId="0" xfId="86" applyFont="1" applyFill="1" applyAlignment="1">
      <alignment vertical="center"/>
    </xf>
    <xf numFmtId="0" fontId="2" fillId="0" borderId="0" xfId="86" applyFont="1" applyFill="1" applyAlignment="1">
      <alignment vertical="center"/>
    </xf>
    <xf numFmtId="0" fontId="3" fillId="0" borderId="0" xfId="86" applyFont="1" applyFill="1" applyAlignment="1">
      <alignment vertical="center"/>
    </xf>
    <xf numFmtId="0" fontId="4" fillId="0" borderId="0" xfId="86" applyFont="1" applyFill="1" applyAlignment="1">
      <alignment vertical="center"/>
    </xf>
    <xf numFmtId="0" fontId="5" fillId="0" borderId="0" xfId="86" applyFont="1" applyFill="1" applyAlignment="1">
      <alignment vertical="center"/>
    </xf>
    <xf numFmtId="0" fontId="6" fillId="0" borderId="0" xfId="86" applyFont="1" applyFill="1" applyAlignment="1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7" fillId="0" borderId="0" xfId="86" applyFont="1" applyFill="1" applyAlignment="1">
      <alignment vertical="center"/>
    </xf>
    <xf numFmtId="0" fontId="3" fillId="0" borderId="0" xfId="93" applyFont="1" applyFill="1" applyAlignment="1">
      <alignment vertical="center"/>
    </xf>
    <xf numFmtId="0" fontId="0" fillId="0" borderId="0" xfId="86" applyFont="1" applyFill="1" applyAlignment="1">
      <alignment vertical="center"/>
    </xf>
    <xf numFmtId="0" fontId="0" fillId="0" borderId="0" xfId="86" applyFont="1" applyFill="1" applyAlignment="1">
      <alignment horizontal="center" vertical="center"/>
    </xf>
    <xf numFmtId="0" fontId="8" fillId="0" borderId="0" xfId="51" applyFont="1" applyFill="1" applyAlignment="1">
      <alignment horizontal="center" vertical="center"/>
    </xf>
    <xf numFmtId="0" fontId="9" fillId="0" borderId="1" xfId="86" applyFont="1" applyFill="1" applyBorder="1" applyAlignment="1">
      <alignment horizontal="center" vertical="center"/>
    </xf>
    <xf numFmtId="0" fontId="2" fillId="0" borderId="0" xfId="86" applyFont="1" applyFill="1" applyAlignment="1">
      <alignment horizontal="center" vertical="center" wrapText="1"/>
    </xf>
    <xf numFmtId="0" fontId="10" fillId="0" borderId="1" xfId="86" applyFont="1" applyFill="1" applyBorder="1" applyAlignment="1">
      <alignment vertical="center"/>
    </xf>
    <xf numFmtId="0" fontId="10" fillId="0" borderId="1" xfId="86" applyFont="1" applyFill="1" applyBorder="1" applyAlignment="1">
      <alignment horizontal="center" vertical="center"/>
    </xf>
    <xf numFmtId="0" fontId="3" fillId="0" borderId="0" xfId="86" applyFont="1" applyFill="1" applyAlignment="1">
      <alignment vertical="center"/>
    </xf>
    <xf numFmtId="0" fontId="3" fillId="2" borderId="0" xfId="86" applyFont="1" applyFill="1" applyAlignment="1">
      <alignment vertical="center"/>
    </xf>
    <xf numFmtId="0" fontId="3" fillId="0" borderId="0" xfId="0" applyFont="1" applyFill="1">
      <alignment vertical="center"/>
    </xf>
    <xf numFmtId="0" fontId="3" fillId="2" borderId="0" xfId="0" applyFont="1" applyFill="1">
      <alignment vertical="center"/>
    </xf>
    <xf numFmtId="0" fontId="10" fillId="0" borderId="2" xfId="86" applyFont="1" applyFill="1" applyBorder="1" applyAlignment="1">
      <alignment vertical="center"/>
    </xf>
    <xf numFmtId="0" fontId="10" fillId="0" borderId="3" xfId="86" applyFont="1" applyFill="1" applyBorder="1" applyAlignment="1">
      <alignment vertical="center"/>
    </xf>
    <xf numFmtId="0" fontId="10" fillId="0" borderId="4" xfId="86" applyFont="1" applyFill="1" applyBorder="1" applyAlignment="1">
      <alignment vertical="center"/>
    </xf>
    <xf numFmtId="0" fontId="3" fillId="0" borderId="1" xfId="86" applyFont="1" applyFill="1" applyBorder="1" applyAlignment="1">
      <alignment vertical="center"/>
    </xf>
    <xf numFmtId="8" fontId="9" fillId="0" borderId="1" xfId="86" applyNumberFormat="1" applyFont="1" applyFill="1" applyBorder="1" applyAlignment="1">
      <alignment vertical="center"/>
    </xf>
    <xf numFmtId="0" fontId="11" fillId="0" borderId="0" xfId="51" applyFont="1" applyFill="1" applyBorder="1" applyAlignment="1">
      <alignment horizontal="center" vertical="center"/>
    </xf>
    <xf numFmtId="0" fontId="6" fillId="0" borderId="0" xfId="51" applyFont="1" applyFill="1" applyBorder="1" applyAlignment="1">
      <alignment horizontal="right" vertical="center"/>
    </xf>
    <xf numFmtId="176" fontId="6" fillId="0" borderId="0" xfId="51" applyNumberFormat="1" applyFont="1" applyFill="1" applyBorder="1" applyAlignment="1">
      <alignment horizontal="center" vertical="center"/>
    </xf>
    <xf numFmtId="177" fontId="6" fillId="0" borderId="0" xfId="51" applyNumberFormat="1" applyFont="1" applyFill="1" applyBorder="1" applyAlignment="1">
      <alignment vertical="center"/>
    </xf>
    <xf numFmtId="178" fontId="6" fillId="0" borderId="0" xfId="51" applyNumberFormat="1" applyFont="1" applyFill="1" applyBorder="1" applyAlignment="1">
      <alignment horizontal="left" vertical="center"/>
    </xf>
    <xf numFmtId="179" fontId="12" fillId="0" borderId="0" xfId="51" applyNumberFormat="1" applyFont="1" applyFill="1" applyBorder="1" applyAlignment="1">
      <alignment horizontal="right" vertical="center"/>
    </xf>
    <xf numFmtId="180" fontId="12" fillId="0" borderId="0" xfId="51" applyNumberFormat="1" applyFont="1" applyFill="1" applyBorder="1" applyAlignment="1">
      <alignment horizontal="center" vertical="center"/>
    </xf>
    <xf numFmtId="181" fontId="12" fillId="0" borderId="0" xfId="51" applyNumberFormat="1" applyFont="1" applyFill="1" applyBorder="1" applyAlignment="1">
      <alignment vertical="center"/>
    </xf>
    <xf numFmtId="181" fontId="12" fillId="0" borderId="0" xfId="51" applyNumberFormat="1" applyFont="1" applyFill="1" applyBorder="1" applyAlignment="1">
      <alignment horizontal="left" vertical="center"/>
    </xf>
    <xf numFmtId="182" fontId="12" fillId="0" borderId="0" xfId="51" applyNumberFormat="1" applyFont="1" applyFill="1" applyBorder="1" applyAlignment="1">
      <alignment horizontal="right" vertical="center"/>
    </xf>
    <xf numFmtId="183" fontId="12" fillId="0" borderId="0" xfId="51" applyNumberFormat="1" applyFont="1" applyFill="1" applyBorder="1" applyAlignment="1">
      <alignment horizontal="center" vertical="center"/>
    </xf>
    <xf numFmtId="184" fontId="6" fillId="0" borderId="0" xfId="51" applyNumberFormat="1" applyFont="1" applyFill="1" applyBorder="1" applyAlignment="1">
      <alignment vertical="center"/>
    </xf>
    <xf numFmtId="184" fontId="6" fillId="0" borderId="0" xfId="51" applyNumberFormat="1" applyFont="1" applyFill="1" applyBorder="1" applyAlignment="1">
      <alignment horizontal="left" vertical="center"/>
    </xf>
    <xf numFmtId="185" fontId="12" fillId="0" borderId="0" xfId="51" applyNumberFormat="1" applyFont="1" applyFill="1" applyBorder="1" applyAlignment="1">
      <alignment horizontal="right" vertical="center"/>
    </xf>
    <xf numFmtId="186" fontId="12" fillId="0" borderId="0" xfId="51" applyNumberFormat="1" applyFont="1" applyFill="1" applyBorder="1" applyAlignment="1">
      <alignment horizontal="center" vertical="center"/>
    </xf>
    <xf numFmtId="187" fontId="12" fillId="0" borderId="0" xfId="50" applyNumberFormat="1" applyFont="1" applyFill="1" applyBorder="1" applyAlignment="1">
      <alignment vertical="center"/>
    </xf>
    <xf numFmtId="187" fontId="12" fillId="0" borderId="0" xfId="50" applyNumberFormat="1" applyFont="1" applyFill="1" applyBorder="1" applyAlignment="1">
      <alignment horizontal="left" vertical="center"/>
    </xf>
    <xf numFmtId="0" fontId="12" fillId="0" borderId="0" xfId="51" applyFont="1" applyFill="1" applyBorder="1" applyAlignment="1">
      <alignment horizontal="right" vertical="center"/>
    </xf>
    <xf numFmtId="188" fontId="12" fillId="0" borderId="0" xfId="50" applyNumberFormat="1" applyFont="1" applyFill="1" applyBorder="1" applyAlignment="1">
      <alignment horizontal="center" vertical="center"/>
    </xf>
    <xf numFmtId="189" fontId="12" fillId="0" borderId="0" xfId="51" applyNumberFormat="1" applyFont="1" applyFill="1" applyBorder="1" applyAlignment="1">
      <alignment vertical="center"/>
    </xf>
    <xf numFmtId="189" fontId="12" fillId="0" borderId="0" xfId="51" applyNumberFormat="1" applyFont="1" applyFill="1" applyBorder="1" applyAlignment="1">
      <alignment horizontal="left" vertical="center"/>
    </xf>
    <xf numFmtId="190" fontId="12" fillId="0" borderId="0" xfId="50" applyNumberFormat="1" applyFont="1" applyFill="1" applyBorder="1" applyAlignment="1">
      <alignment horizontal="center" vertical="center"/>
    </xf>
    <xf numFmtId="184" fontId="13" fillId="0" borderId="0" xfId="51" applyNumberFormat="1" applyFont="1" applyFill="1" applyBorder="1" applyAlignment="1">
      <alignment vertical="center"/>
    </xf>
    <xf numFmtId="184" fontId="13" fillId="0" borderId="0" xfId="51" applyNumberFormat="1" applyFont="1" applyFill="1" applyBorder="1" applyAlignment="1">
      <alignment horizontal="left" vertical="center"/>
    </xf>
    <xf numFmtId="49" fontId="14" fillId="0" borderId="0" xfId="51" applyNumberFormat="1" applyFont="1" applyFill="1" applyAlignment="1">
      <alignment horizontal="center" vertical="center"/>
    </xf>
    <xf numFmtId="188" fontId="14" fillId="0" borderId="0" xfId="51" applyNumberFormat="1" applyFont="1" applyFill="1" applyAlignment="1">
      <alignment horizontal="center" vertical="center"/>
    </xf>
    <xf numFmtId="189" fontId="14" fillId="0" borderId="0" xfId="51" applyNumberFormat="1" applyFont="1" applyFill="1" applyAlignment="1">
      <alignment horizontal="left" vertical="center"/>
    </xf>
    <xf numFmtId="0" fontId="15" fillId="0" borderId="0" xfId="51" applyFont="1" applyFill="1" applyAlignment="1">
      <alignment horizontal="center" vertical="center"/>
    </xf>
    <xf numFmtId="0" fontId="16" fillId="0" borderId="0" xfId="108" applyFont="1" applyFill="1" applyAlignment="1">
      <alignment horizontal="left" vertical="center"/>
    </xf>
    <xf numFmtId="181" fontId="17" fillId="0" borderId="5" xfId="86" applyNumberFormat="1" applyFont="1" applyFill="1" applyBorder="1" applyAlignment="1">
      <alignment horizontal="right" vertical="center"/>
    </xf>
    <xf numFmtId="181" fontId="17" fillId="0" borderId="5" xfId="86" applyNumberFormat="1" applyFont="1" applyFill="1" applyBorder="1" applyAlignment="1">
      <alignment horizontal="left" vertical="center"/>
    </xf>
    <xf numFmtId="0" fontId="17" fillId="0" borderId="0" xfId="86" applyFont="1" applyFill="1" applyAlignment="1">
      <alignment vertical="center"/>
    </xf>
    <xf numFmtId="0" fontId="17" fillId="0" borderId="1" xfId="108" applyFont="1" applyFill="1" applyBorder="1" applyAlignment="1">
      <alignment horizontal="center" vertical="center"/>
    </xf>
    <xf numFmtId="0" fontId="17" fillId="0" borderId="1" xfId="86" applyFont="1" applyFill="1" applyBorder="1" applyAlignment="1">
      <alignment horizontal="center" vertical="center"/>
    </xf>
    <xf numFmtId="0" fontId="18" fillId="0" borderId="1" xfId="86" applyFont="1" applyFill="1" applyBorder="1" applyAlignment="1">
      <alignment horizontal="center" vertical="center"/>
    </xf>
    <xf numFmtId="191" fontId="18" fillId="0" borderId="1" xfId="86" applyNumberFormat="1" applyFont="1" applyFill="1" applyBorder="1" applyAlignment="1">
      <alignment horizontal="left" vertical="center" wrapText="1"/>
    </xf>
    <xf numFmtId="0" fontId="6" fillId="0" borderId="1" xfId="86" applyNumberFormat="1" applyFont="1" applyFill="1" applyBorder="1" applyAlignment="1">
      <alignment horizontal="center" vertical="center" wrapText="1"/>
    </xf>
    <xf numFmtId="0" fontId="12" fillId="0" borderId="1" xfId="51" applyNumberFormat="1" applyFont="1" applyFill="1" applyBorder="1" applyAlignment="1">
      <alignment horizontal="center" vertical="center" wrapText="1"/>
    </xf>
    <xf numFmtId="0" fontId="18" fillId="0" borderId="1" xfId="86" applyFont="1" applyFill="1" applyBorder="1" applyAlignment="1">
      <alignment vertical="center" wrapText="1"/>
    </xf>
    <xf numFmtId="0" fontId="18" fillId="0" borderId="1" xfId="108" applyFont="1" applyFill="1" applyBorder="1" applyAlignment="1">
      <alignment horizontal="center" vertical="center"/>
    </xf>
    <xf numFmtId="0" fontId="18" fillId="0" borderId="1" xfId="86" applyFont="1" applyFill="1" applyBorder="1" applyAlignment="1">
      <alignment horizontal="left" vertical="center"/>
    </xf>
    <xf numFmtId="0" fontId="6" fillId="0" borderId="1" xfId="86" applyFont="1" applyFill="1" applyBorder="1" applyAlignment="1">
      <alignment horizontal="left" vertical="center"/>
    </xf>
    <xf numFmtId="0" fontId="12" fillId="0" borderId="1" xfId="109" applyFont="1" applyBorder="1" applyAlignment="1">
      <alignment horizontal="left" vertical="center"/>
    </xf>
    <xf numFmtId="0" fontId="12" fillId="0" borderId="1" xfId="86" applyNumberFormat="1" applyFont="1" applyFill="1" applyBorder="1" applyAlignment="1">
      <alignment horizontal="center" vertical="center" wrapText="1"/>
    </xf>
    <xf numFmtId="0" fontId="18" fillId="0" borderId="1" xfId="86" applyFont="1" applyFill="1" applyBorder="1" applyAlignment="1">
      <alignment horizontal="center" vertical="center" wrapText="1"/>
    </xf>
    <xf numFmtId="0" fontId="12" fillId="0" borderId="1" xfId="86" applyFont="1" applyFill="1" applyBorder="1" applyAlignment="1">
      <alignment horizontal="left" vertical="center"/>
    </xf>
    <xf numFmtId="192" fontId="12" fillId="0" borderId="1" xfId="51" applyNumberFormat="1" applyFont="1" applyFill="1" applyBorder="1" applyAlignment="1">
      <alignment horizontal="center" vertical="center" wrapText="1"/>
    </xf>
    <xf numFmtId="0" fontId="19" fillId="0" borderId="0" xfId="86" applyFont="1" applyFill="1" applyAlignment="1">
      <alignment horizontal="justify" vertical="center" wrapText="1"/>
    </xf>
    <xf numFmtId="0" fontId="20" fillId="0" borderId="0" xfId="86" applyFont="1" applyFill="1" applyAlignment="1">
      <alignment horizontal="justify" vertical="center" wrapText="1"/>
    </xf>
    <xf numFmtId="0" fontId="21" fillId="0" borderId="0" xfId="86" applyFont="1" applyFill="1" applyAlignment="1">
      <alignment horizontal="left" vertical="center"/>
    </xf>
    <xf numFmtId="0" fontId="22" fillId="0" borderId="0" xfId="86" applyFont="1" applyFill="1" applyAlignment="1">
      <alignment horizontal="left" vertical="center"/>
    </xf>
    <xf numFmtId="0" fontId="17" fillId="0" borderId="5" xfId="51" applyFont="1" applyFill="1" applyBorder="1" applyAlignment="1">
      <alignment horizontal="left" wrapText="1"/>
    </xf>
    <xf numFmtId="0" fontId="17" fillId="0" borderId="0" xfId="51" applyFont="1" applyFill="1" applyAlignment="1">
      <alignment horizontal="left" wrapText="1"/>
    </xf>
    <xf numFmtId="0" fontId="23" fillId="0" borderId="1" xfId="51" applyFont="1" applyBorder="1" applyAlignment="1">
      <alignment horizontal="center" vertical="center"/>
    </xf>
    <xf numFmtId="0" fontId="17" fillId="0" borderId="1" xfId="51" applyFont="1" applyFill="1" applyBorder="1" applyAlignment="1">
      <alignment horizontal="center" vertical="center" wrapText="1"/>
    </xf>
    <xf numFmtId="193" fontId="23" fillId="0" borderId="1" xfId="51" applyNumberFormat="1" applyFont="1" applyBorder="1" applyAlignment="1">
      <alignment horizontal="center" vertical="center"/>
    </xf>
    <xf numFmtId="0" fontId="17" fillId="0" borderId="1" xfId="86" applyFont="1" applyBorder="1" applyAlignment="1">
      <alignment horizontal="center" vertical="center"/>
    </xf>
    <xf numFmtId="0" fontId="12" fillId="0" borderId="1" xfId="51" applyFont="1" applyBorder="1" applyAlignment="1">
      <alignment horizontal="center" vertical="center"/>
    </xf>
    <xf numFmtId="0" fontId="12" fillId="0" borderId="1" xfId="51" applyFont="1" applyBorder="1" applyAlignment="1">
      <alignment horizontal="left" vertical="center"/>
    </xf>
    <xf numFmtId="0" fontId="12" fillId="0" borderId="1" xfId="50" applyFont="1" applyBorder="1" applyAlignment="1">
      <alignment horizontal="center" vertical="center"/>
    </xf>
    <xf numFmtId="0" fontId="18" fillId="0" borderId="1" xfId="86" applyFont="1" applyBorder="1" applyAlignment="1">
      <alignment horizontal="center" vertical="center"/>
    </xf>
    <xf numFmtId="0" fontId="18" fillId="0" borderId="1" xfId="86" applyFont="1" applyBorder="1" applyAlignment="1">
      <alignment horizontal="left" vertical="center" wrapText="1"/>
    </xf>
    <xf numFmtId="194" fontId="12" fillId="0" borderId="1" xfId="110" applyNumberFormat="1" applyFont="1" applyBorder="1" applyAlignment="1">
      <alignment horizontal="center" vertical="center" wrapText="1"/>
    </xf>
    <xf numFmtId="0" fontId="18" fillId="0" borderId="1" xfId="86" applyFont="1" applyBorder="1" applyAlignment="1">
      <alignment horizontal="left" vertical="center"/>
    </xf>
    <xf numFmtId="0" fontId="18" fillId="0" borderId="1" xfId="51" applyFont="1" applyBorder="1" applyAlignment="1">
      <alignment horizontal="left" vertical="center"/>
    </xf>
    <xf numFmtId="0" fontId="18" fillId="0" borderId="1" xfId="50" applyFont="1" applyBorder="1" applyAlignment="1">
      <alignment horizontal="center" vertical="center"/>
    </xf>
    <xf numFmtId="0" fontId="18" fillId="0" borderId="1" xfId="51" applyFont="1" applyBorder="1" applyAlignment="1">
      <alignment horizontal="center" vertical="center"/>
    </xf>
    <xf numFmtId="0" fontId="18" fillId="0" borderId="1" xfId="50" applyFont="1" applyBorder="1" applyAlignment="1">
      <alignment horizontal="center" vertical="center" wrapText="1"/>
    </xf>
    <xf numFmtId="0" fontId="18" fillId="0" borderId="0" xfId="86" applyFont="1" applyFill="1" applyAlignment="1">
      <alignment horizontal="center" vertical="center"/>
    </xf>
    <xf numFmtId="0" fontId="12" fillId="0" borderId="0" xfId="51" applyNumberFormat="1" applyFont="1" applyFill="1" applyAlignment="1">
      <alignment horizontal="center" vertical="center" wrapText="1"/>
    </xf>
    <xf numFmtId="0" fontId="18" fillId="0" borderId="1" xfId="86" applyFont="1" applyFill="1" applyBorder="1" applyAlignment="1">
      <alignment horizontal="left" vertical="top" wrapText="1"/>
    </xf>
    <xf numFmtId="0" fontId="6" fillId="0" borderId="1" xfId="86" applyFont="1" applyFill="1" applyBorder="1" applyAlignment="1">
      <alignment horizontal="center" vertical="center"/>
    </xf>
    <xf numFmtId="0" fontId="18" fillId="0" borderId="1" xfId="86" applyFont="1" applyFill="1" applyBorder="1" applyAlignment="1">
      <alignment horizontal="left" vertical="top"/>
    </xf>
    <xf numFmtId="0" fontId="23" fillId="0" borderId="0" xfId="86" applyFont="1" applyFill="1" applyAlignment="1">
      <alignment horizontal="left" vertical="center" wrapText="1"/>
    </xf>
    <xf numFmtId="0" fontId="23" fillId="0" borderId="0" xfId="51" applyFont="1" applyFill="1" applyAlignment="1">
      <alignment horizontal="center" vertical="center"/>
    </xf>
    <xf numFmtId="192" fontId="17" fillId="0" borderId="0" xfId="51" applyNumberFormat="1" applyFont="1" applyFill="1" applyAlignment="1">
      <alignment horizontal="center" vertical="center" wrapText="1"/>
    </xf>
    <xf numFmtId="0" fontId="23" fillId="0" borderId="0" xfId="51" applyFont="1" applyFill="1" applyAlignment="1">
      <alignment vertical="center"/>
    </xf>
    <xf numFmtId="0" fontId="12" fillId="0" borderId="1" xfId="108" applyFont="1" applyFill="1" applyBorder="1" applyAlignment="1">
      <alignment horizontal="center" vertical="center"/>
    </xf>
    <xf numFmtId="0" fontId="12" fillId="0" borderId="1" xfId="51" applyFont="1" applyFill="1" applyBorder="1" applyAlignment="1">
      <alignment horizontal="left" vertical="center" wrapText="1"/>
    </xf>
    <xf numFmtId="0" fontId="12" fillId="0" borderId="1" xfId="108" applyFont="1" applyFill="1" applyBorder="1" applyAlignment="1">
      <alignment horizontal="center" vertical="center" wrapText="1"/>
    </xf>
    <xf numFmtId="0" fontId="24" fillId="0" borderId="1" xfId="50" applyFont="1" applyFill="1" applyBorder="1" applyAlignment="1">
      <alignment horizontal="center" vertical="center" wrapText="1"/>
    </xf>
    <xf numFmtId="0" fontId="12" fillId="0" borderId="1" xfId="50" applyFont="1" applyFill="1" applyBorder="1" applyAlignment="1">
      <alignment horizontal="center" vertical="center" wrapText="1"/>
    </xf>
    <xf numFmtId="195" fontId="12" fillId="0" borderId="1" xfId="51" applyNumberFormat="1" applyFont="1" applyFill="1" applyBorder="1" applyAlignment="1">
      <alignment horizontal="left" vertical="center" wrapText="1"/>
    </xf>
    <xf numFmtId="0" fontId="23" fillId="0" borderId="0" xfId="107" applyFont="1" applyFill="1" applyAlignment="1">
      <alignment horizontal="left" vertical="center" wrapText="1"/>
    </xf>
    <xf numFmtId="0" fontId="25" fillId="0" borderId="0" xfId="108" applyFont="1" applyFill="1" applyAlignment="1">
      <alignment horizontal="left" vertical="center"/>
    </xf>
    <xf numFmtId="0" fontId="23" fillId="0" borderId="0" xfId="108" applyFont="1" applyFill="1" applyAlignment="1">
      <alignment horizontal="left" vertical="center"/>
    </xf>
    <xf numFmtId="0" fontId="17" fillId="0" borderId="0" xfId="51" applyFont="1" applyFill="1" applyAlignment="1">
      <alignment horizontal="center" vertical="center"/>
    </xf>
    <xf numFmtId="0" fontId="17" fillId="0" borderId="0" xfId="51" applyFont="1" applyFill="1" applyAlignment="1">
      <alignment horizontal="left" vertical="center"/>
    </xf>
    <xf numFmtId="0" fontId="18" fillId="0" borderId="1" xfId="51" applyFont="1" applyFill="1" applyBorder="1" applyAlignment="1">
      <alignment horizontal="left" vertical="center" wrapText="1"/>
    </xf>
    <xf numFmtId="0" fontId="13" fillId="0" borderId="1" xfId="51" applyFont="1" applyFill="1" applyBorder="1" applyAlignment="1">
      <alignment horizontal="center" vertical="center" wrapText="1"/>
    </xf>
    <xf numFmtId="0" fontId="18" fillId="0" borderId="1" xfId="51" applyFont="1" applyFill="1" applyBorder="1" applyAlignment="1">
      <alignment horizontal="center" vertical="center" wrapText="1"/>
    </xf>
    <xf numFmtId="0" fontId="18" fillId="0" borderId="1" xfId="51" applyNumberFormat="1" applyFont="1" applyFill="1" applyBorder="1" applyAlignment="1">
      <alignment horizontal="left" vertical="center" wrapText="1"/>
    </xf>
    <xf numFmtId="196" fontId="12" fillId="0" borderId="1" xfId="51" applyNumberFormat="1" applyFont="1" applyFill="1" applyBorder="1" applyAlignment="1">
      <alignment horizontal="center" vertical="center" wrapText="1"/>
    </xf>
    <xf numFmtId="0" fontId="18" fillId="0" borderId="1" xfId="51" applyFont="1" applyFill="1" applyBorder="1" applyAlignment="1">
      <alignment horizontal="center" vertical="center"/>
    </xf>
    <xf numFmtId="49" fontId="23" fillId="0" borderId="0" xfId="50" applyNumberFormat="1" applyFont="1" applyAlignment="1">
      <alignment horizontal="left" vertical="center" wrapText="1"/>
    </xf>
    <xf numFmtId="49" fontId="17" fillId="0" borderId="5" xfId="51" applyNumberFormat="1" applyFont="1" applyFill="1" applyBorder="1" applyAlignment="1">
      <alignment horizontal="center" vertical="center"/>
    </xf>
    <xf numFmtId="49" fontId="17" fillId="0" borderId="5" xfId="51" applyNumberFormat="1" applyFont="1" applyFill="1" applyBorder="1" applyAlignment="1">
      <alignment vertical="center"/>
    </xf>
    <xf numFmtId="0" fontId="18" fillId="0" borderId="0" xfId="51" applyFont="1" applyFill="1" applyAlignment="1">
      <alignment horizontal="left" vertical="center"/>
    </xf>
    <xf numFmtId="0" fontId="18" fillId="0" borderId="1" xfId="50" applyNumberFormat="1" applyFont="1" applyFill="1" applyBorder="1" applyAlignment="1">
      <alignment horizontal="center" vertical="center" wrapText="1"/>
    </xf>
    <xf numFmtId="0" fontId="18" fillId="0" borderId="1" xfId="50" applyFont="1" applyFill="1" applyBorder="1" applyAlignment="1">
      <alignment horizontal="left" vertical="center" wrapText="1"/>
    </xf>
    <xf numFmtId="0" fontId="18" fillId="0" borderId="1" xfId="50" applyFont="1" applyFill="1" applyBorder="1" applyAlignment="1">
      <alignment horizontal="center" vertical="center" wrapText="1"/>
    </xf>
    <xf numFmtId="0" fontId="12" fillId="0" borderId="1" xfId="5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 wrapText="1"/>
    </xf>
    <xf numFmtId="0" fontId="12" fillId="0" borderId="1" xfId="5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49" fontId="19" fillId="0" borderId="6" xfId="51" applyNumberFormat="1" applyFont="1" applyFill="1" applyBorder="1" applyAlignment="1">
      <alignment horizontal="left" vertical="center" wrapText="1"/>
    </xf>
    <xf numFmtId="49" fontId="19" fillId="0" borderId="6" xfId="51" applyNumberFormat="1" applyFont="1" applyFill="1" applyBorder="1" applyAlignment="1">
      <alignment horizontal="center" vertical="center" wrapText="1"/>
    </xf>
    <xf numFmtId="49" fontId="19" fillId="0" borderId="0" xfId="51" applyNumberFormat="1" applyFont="1" applyFill="1" applyAlignment="1">
      <alignment horizontal="left" vertical="center" wrapText="1"/>
    </xf>
    <xf numFmtId="0" fontId="23" fillId="0" borderId="0" xfId="108" applyFont="1" applyFill="1" applyAlignment="1">
      <alignment horizontal="center" vertical="center"/>
    </xf>
    <xf numFmtId="192" fontId="17" fillId="0" borderId="0" xfId="51" applyNumberFormat="1" applyFont="1" applyFill="1" applyAlignment="1">
      <alignment horizontal="left" vertical="center" wrapText="1"/>
    </xf>
    <xf numFmtId="193" fontId="17" fillId="0" borderId="1" xfId="51" applyNumberFormat="1" applyFont="1" applyFill="1" applyBorder="1" applyAlignment="1">
      <alignment horizontal="center" vertical="center" wrapText="1"/>
    </xf>
    <xf numFmtId="0" fontId="17" fillId="0" borderId="7" xfId="86" applyFont="1" applyFill="1" applyBorder="1" applyAlignment="1">
      <alignment horizontal="center" vertical="center"/>
    </xf>
    <xf numFmtId="49" fontId="18" fillId="0" borderId="1" xfId="50" applyNumberFormat="1" applyFont="1" applyFill="1" applyBorder="1" applyAlignment="1">
      <alignment horizontal="center" vertical="center" wrapText="1"/>
    </xf>
    <xf numFmtId="0" fontId="18" fillId="0" borderId="1" xfId="51" applyFont="1" applyFill="1" applyBorder="1" applyAlignment="1">
      <alignment vertical="center" wrapText="1"/>
    </xf>
    <xf numFmtId="0" fontId="18" fillId="0" borderId="1" xfId="86" applyFont="1" applyFill="1" applyBorder="1" applyAlignment="1">
      <alignment vertical="center"/>
    </xf>
    <xf numFmtId="193" fontId="12" fillId="0" borderId="1" xfId="105" applyNumberFormat="1" applyFont="1" applyFill="1" applyBorder="1" applyAlignment="1">
      <alignment horizontal="left" vertical="center" wrapText="1"/>
    </xf>
    <xf numFmtId="0" fontId="17" fillId="0" borderId="5" xfId="51" applyFont="1" applyFill="1" applyBorder="1" applyAlignment="1">
      <alignment horizontal="center" vertical="center"/>
    </xf>
    <xf numFmtId="0" fontId="26" fillId="0" borderId="5" xfId="51" applyFont="1" applyFill="1" applyBorder="1" applyAlignment="1">
      <alignment vertical="center"/>
    </xf>
    <xf numFmtId="0" fontId="27" fillId="0" borderId="0" xfId="51" applyFont="1" applyFill="1" applyAlignment="1">
      <alignment horizontal="left" vertical="center"/>
    </xf>
    <xf numFmtId="0" fontId="18" fillId="0" borderId="1" xfId="51" applyNumberFormat="1" applyFont="1" applyFill="1" applyBorder="1" applyAlignment="1">
      <alignment horizontal="center" vertical="center" wrapText="1"/>
    </xf>
    <xf numFmtId="0" fontId="18" fillId="0" borderId="1" xfId="106" applyFont="1" applyFill="1" applyBorder="1" applyAlignment="1">
      <alignment vertical="center"/>
    </xf>
    <xf numFmtId="0" fontId="18" fillId="0" borderId="1" xfId="86" applyFont="1" applyFill="1" applyBorder="1" applyAlignment="1">
      <alignment horizontal="left" vertical="center" wrapText="1"/>
    </xf>
    <xf numFmtId="0" fontId="28" fillId="0" borderId="5" xfId="51" applyFont="1" applyFill="1" applyBorder="1" applyAlignment="1">
      <alignment horizontal="center" vertical="center"/>
    </xf>
    <xf numFmtId="193" fontId="10" fillId="0" borderId="0" xfId="86" applyNumberFormat="1" applyFont="1" applyFill="1" applyAlignment="1">
      <alignment horizontal="left" vertical="center"/>
    </xf>
    <xf numFmtId="0" fontId="29" fillId="0" borderId="0" xfId="51" applyFont="1" applyFill="1" applyAlignment="1">
      <alignment horizontal="left" vertical="center"/>
    </xf>
    <xf numFmtId="0" fontId="9" fillId="0" borderId="1" xfId="108" applyFont="1" applyFill="1" applyBorder="1" applyAlignment="1">
      <alignment horizontal="center" vertical="center"/>
    </xf>
    <xf numFmtId="193" fontId="9" fillId="0" borderId="1" xfId="86" applyNumberFormat="1" applyFont="1" applyFill="1" applyBorder="1" applyAlignment="1">
      <alignment horizontal="center" vertical="center"/>
    </xf>
    <xf numFmtId="0" fontId="10" fillId="0" borderId="1" xfId="86" applyFont="1" applyFill="1" applyBorder="1" applyAlignment="1">
      <alignment vertical="center" wrapText="1"/>
    </xf>
    <xf numFmtId="0" fontId="6" fillId="0" borderId="1" xfId="86" applyFont="1" applyFill="1" applyBorder="1" applyAlignment="1">
      <alignment horizontal="center" vertical="center" wrapText="1"/>
    </xf>
    <xf numFmtId="0" fontId="29" fillId="0" borderId="1" xfId="51" applyNumberFormat="1" applyFont="1" applyFill="1" applyBorder="1" applyAlignment="1">
      <alignment horizontal="center" vertical="center" wrapText="1"/>
    </xf>
    <xf numFmtId="0" fontId="10" fillId="0" borderId="1" xfId="86" applyFont="1" applyFill="1" applyBorder="1" applyAlignment="1">
      <alignment horizontal="center" vertical="center" wrapText="1"/>
    </xf>
    <xf numFmtId="0" fontId="30" fillId="0" borderId="1" xfId="86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193" fontId="3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29" fillId="0" borderId="1" xfId="5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9" fillId="0" borderId="1" xfId="67" applyFont="1" applyFill="1" applyBorder="1" applyAlignment="1">
      <alignment vertical="center"/>
    </xf>
    <xf numFmtId="0" fontId="29" fillId="0" borderId="1" xfId="67" applyFont="1" applyFill="1" applyBorder="1" applyAlignment="1">
      <alignment horizontal="center" vertical="center"/>
    </xf>
    <xf numFmtId="0" fontId="29" fillId="0" borderId="1" xfId="67" applyNumberFormat="1" applyFont="1" applyFill="1" applyBorder="1" applyAlignment="1">
      <alignment horizontal="center" vertical="center" wrapText="1"/>
    </xf>
    <xf numFmtId="0" fontId="10" fillId="0" borderId="1" xfId="86" applyFont="1" applyFill="1" applyBorder="1" applyAlignment="1">
      <alignment horizontal="left" vertical="center" wrapText="1"/>
    </xf>
    <xf numFmtId="0" fontId="32" fillId="0" borderId="0" xfId="100" applyFont="1" applyFill="1" applyAlignment="1">
      <alignment horizontal="left" vertical="center" wrapText="1"/>
    </xf>
    <xf numFmtId="0" fontId="26" fillId="0" borderId="5" xfId="50" applyFont="1" applyFill="1" applyBorder="1" applyAlignment="1">
      <alignment vertical="center"/>
    </xf>
    <xf numFmtId="0" fontId="26" fillId="0" borderId="0" xfId="50" applyFont="1" applyFill="1" applyAlignment="1">
      <alignment vertical="center"/>
    </xf>
    <xf numFmtId="49" fontId="32" fillId="0" borderId="1" xfId="50" applyNumberFormat="1" applyFont="1" applyFill="1" applyBorder="1" applyAlignment="1">
      <alignment horizontal="center" vertical="center" wrapText="1"/>
    </xf>
    <xf numFmtId="0" fontId="17" fillId="0" borderId="1" xfId="50" applyFont="1" applyFill="1" applyBorder="1" applyAlignment="1">
      <alignment horizontal="center" vertical="center" wrapText="1"/>
    </xf>
    <xf numFmtId="193" fontId="17" fillId="0" borderId="1" xfId="5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1" xfId="50" applyFont="1" applyFill="1" applyBorder="1" applyAlignment="1">
      <alignment vertical="center" wrapText="1"/>
    </xf>
    <xf numFmtId="0" fontId="12" fillId="0" borderId="1" xfId="50" applyFont="1" applyFill="1" applyBorder="1" applyAlignment="1">
      <alignment vertical="center" wrapText="1"/>
    </xf>
    <xf numFmtId="0" fontId="13" fillId="0" borderId="1" xfId="50" applyFont="1" applyFill="1" applyBorder="1" applyAlignment="1">
      <alignment horizontal="center" vertical="center" wrapText="1"/>
    </xf>
    <xf numFmtId="49" fontId="32" fillId="0" borderId="0" xfId="50" applyNumberFormat="1" applyFont="1" applyFill="1" applyAlignment="1">
      <alignment horizontal="left" vertical="center" wrapText="1"/>
    </xf>
    <xf numFmtId="0" fontId="10" fillId="0" borderId="0" xfId="51" applyFont="1" applyFill="1" applyAlignment="1">
      <alignment horizontal="center" vertical="center" wrapText="1"/>
    </xf>
    <xf numFmtId="193" fontId="10" fillId="0" borderId="0" xfId="51" applyNumberFormat="1" applyFont="1" applyFill="1" applyAlignment="1">
      <alignment horizontal="center" vertical="center" wrapText="1"/>
    </xf>
    <xf numFmtId="0" fontId="9" fillId="0" borderId="1" xfId="51" applyFont="1" applyFill="1" applyBorder="1" applyAlignment="1">
      <alignment horizontal="center" vertical="center"/>
    </xf>
    <xf numFmtId="0" fontId="9" fillId="0" borderId="1" xfId="51" applyFont="1" applyFill="1" applyBorder="1" applyAlignment="1">
      <alignment horizontal="center" vertical="center" wrapText="1"/>
    </xf>
    <xf numFmtId="193" fontId="9" fillId="0" borderId="1" xfId="51" applyNumberFormat="1" applyFont="1" applyFill="1" applyBorder="1" applyAlignment="1">
      <alignment horizontal="center" vertical="center" wrapText="1"/>
    </xf>
    <xf numFmtId="0" fontId="18" fillId="0" borderId="1" xfId="65" applyFont="1" applyFill="1" applyBorder="1" applyAlignment="1">
      <alignment horizontal="center" vertical="center"/>
    </xf>
    <xf numFmtId="0" fontId="18" fillId="0" borderId="1" xfId="65" applyFont="1" applyFill="1" applyBorder="1" applyAlignment="1">
      <alignment horizontal="left" vertical="center" wrapText="1"/>
    </xf>
    <xf numFmtId="0" fontId="18" fillId="0" borderId="1" xfId="65" applyFont="1" applyFill="1" applyBorder="1" applyAlignment="1">
      <alignment horizontal="center" vertical="center" wrapText="1"/>
    </xf>
    <xf numFmtId="192" fontId="33" fillId="0" borderId="1" xfId="65" applyNumberFormat="1" applyFont="1" applyFill="1" applyBorder="1" applyAlignment="1">
      <alignment horizontal="center" vertical="center" wrapText="1"/>
    </xf>
    <xf numFmtId="192" fontId="27" fillId="0" borderId="1" xfId="65" applyNumberFormat="1" applyFont="1" applyFill="1" applyBorder="1" applyAlignment="1">
      <alignment horizontal="center" vertical="center" wrapText="1"/>
    </xf>
    <xf numFmtId="0" fontId="32" fillId="0" borderId="0" xfId="51" applyFont="1" applyFill="1" applyAlignment="1">
      <alignment vertical="center" wrapText="1"/>
    </xf>
    <xf numFmtId="0" fontId="17" fillId="0" borderId="1" xfId="50" applyFont="1" applyFill="1" applyBorder="1" applyAlignment="1">
      <alignment horizontal="center" vertical="center"/>
    </xf>
    <xf numFmtId="0" fontId="18" fillId="0" borderId="1" xfId="50" applyFont="1" applyFill="1" applyBorder="1" applyAlignment="1">
      <alignment horizontal="center" vertical="center"/>
    </xf>
    <xf numFmtId="0" fontId="18" fillId="0" borderId="1" xfId="50" applyFont="1" applyFill="1" applyBorder="1" applyAlignment="1">
      <alignment horizontal="left" vertical="top" wrapText="1"/>
    </xf>
  </cellXfs>
  <cellStyles count="11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2 2 2" xfId="52"/>
    <cellStyle name="常规 2 2 2 2 2" xfId="53"/>
    <cellStyle name="常规 2 2 2 2 2 2" xfId="54"/>
    <cellStyle name="常规 2 2 2 2 2 3" xfId="55"/>
    <cellStyle name="常规 2 2 2 2 3" xfId="56"/>
    <cellStyle name="常规 2 2 2 2 3 2" xfId="57"/>
    <cellStyle name="常规 2 2 2 2 4" xfId="58"/>
    <cellStyle name="常规 2 2 2 3" xfId="59"/>
    <cellStyle name="常规 2 2 2 3 2" xfId="60"/>
    <cellStyle name="常规 2 2 2 3 3" xfId="61"/>
    <cellStyle name="常规 2 2 2 4" xfId="62"/>
    <cellStyle name="常规 2 2 2 4 2" xfId="63"/>
    <cellStyle name="常规 2 2 2 4 2 2" xfId="64"/>
    <cellStyle name="常规 2 2 2 5" xfId="65"/>
    <cellStyle name="常规 2 2 2 5 2" xfId="66"/>
    <cellStyle name="常规 2 2 3" xfId="67"/>
    <cellStyle name="常规 2 2 3 2" xfId="68"/>
    <cellStyle name="常规 2 2 3 2 2" xfId="69"/>
    <cellStyle name="常规 2 2 3 2 3" xfId="70"/>
    <cellStyle name="常规 2 2 3 3" xfId="71"/>
    <cellStyle name="常规 2 2 3 3 2" xfId="72"/>
    <cellStyle name="常规 2 2 3 4" xfId="73"/>
    <cellStyle name="常规 2 2 4" xfId="74"/>
    <cellStyle name="常规 2 2 4 2" xfId="75"/>
    <cellStyle name="常规 2 2 4 3" xfId="76"/>
    <cellStyle name="常规 2 2 5" xfId="77"/>
    <cellStyle name="常规 2 2 5 2" xfId="78"/>
    <cellStyle name="常规 2 2 6" xfId="79"/>
    <cellStyle name="常规 2 3" xfId="80"/>
    <cellStyle name="常规 2 3 2" xfId="81"/>
    <cellStyle name="常规 2 3 3" xfId="82"/>
    <cellStyle name="常规 2 4" xfId="83"/>
    <cellStyle name="常规 2 4 2" xfId="84"/>
    <cellStyle name="常规 2 5" xfId="85"/>
    <cellStyle name="常规 3" xfId="86"/>
    <cellStyle name="常规 3 2" xfId="87"/>
    <cellStyle name="常规 3 2 2" xfId="88"/>
    <cellStyle name="常规 3 2 3" xfId="89"/>
    <cellStyle name="常规 3 3" xfId="90"/>
    <cellStyle name="常规 3 3 2" xfId="91"/>
    <cellStyle name="常规 3 4" xfId="92"/>
    <cellStyle name="常规 4" xfId="93"/>
    <cellStyle name="常规 4 2" xfId="94"/>
    <cellStyle name="常规 4 2 2" xfId="95"/>
    <cellStyle name="常规 4 2 3" xfId="96"/>
    <cellStyle name="常规 4 3" xfId="97"/>
    <cellStyle name="常规 4 3 2" xfId="98"/>
    <cellStyle name="常规 4 4" xfId="99"/>
    <cellStyle name="常规 5" xfId="100"/>
    <cellStyle name="常规 5 2" xfId="101"/>
    <cellStyle name="常规 5 3" xfId="102"/>
    <cellStyle name="常规 6" xfId="103"/>
    <cellStyle name="常规 6 2" xfId="104"/>
    <cellStyle name="常规_Sheet1" xfId="105"/>
    <cellStyle name="常规_肉鸡全套报价" xfId="106"/>
    <cellStyle name="常规_肉鸡全套报价_5" xfId="107"/>
    <cellStyle name="常规_肉鸡全套报价_5 2" xfId="108"/>
    <cellStyle name="常规_肉鸡全套报价_7" xfId="109"/>
    <cellStyle name="常规_肉鸡全套报价_7 2" xfId="110"/>
    <cellStyle name="千位分隔 2" xfId="111"/>
    <cellStyle name="千位分隔 2 2" xfId="112"/>
    <cellStyle name="千位分隔 2 2 2" xfId="113"/>
    <cellStyle name="千位分隔 2 2 3" xfId="114"/>
    <cellStyle name="千位分隔 2 3" xfId="115"/>
    <cellStyle name="千位分隔 2 3 2" xfId="116"/>
    <cellStyle name="千位分隔 2 4" xfId="117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Z141"/>
  <sheetViews>
    <sheetView tabSelected="1" view="pageBreakPreview" zoomScaleNormal="100" topLeftCell="A2" workbookViewId="0">
      <selection activeCell="K11" sqref="K11"/>
    </sheetView>
  </sheetViews>
  <sheetFormatPr defaultColWidth="9.625" defaultRowHeight="27" customHeight="1"/>
  <cols>
    <col min="1" max="1" width="10.75" style="12" customWidth="1"/>
    <col min="2" max="2" width="23.625" style="12" customWidth="1"/>
    <col min="3" max="3" width="28.5" style="13" customWidth="1"/>
    <col min="4" max="4" width="7.375" style="12" customWidth="1"/>
    <col min="5" max="5" width="6.625" style="12" customWidth="1"/>
    <col min="6" max="6" width="42.75" style="12" customWidth="1"/>
    <col min="7" max="16370" width="9" style="12"/>
    <col min="16371" max="16384" width="9.625" style="12"/>
  </cols>
  <sheetData>
    <row r="1" s="1" customFormat="1" ht="39.95" customHeight="1" spans="1:6">
      <c r="A1" s="14" t="s">
        <v>0</v>
      </c>
      <c r="B1" s="14"/>
      <c r="C1" s="14"/>
      <c r="D1" s="14"/>
      <c r="E1" s="14"/>
      <c r="F1" s="14"/>
    </row>
    <row r="2" s="2" customFormat="1" ht="24.95" customHeight="1" spans="1:8">
      <c r="A2" s="15" t="s">
        <v>1</v>
      </c>
      <c r="B2" s="15"/>
      <c r="C2" s="15"/>
      <c r="D2" s="15" t="s">
        <v>2</v>
      </c>
      <c r="E2" s="15" t="s">
        <v>3</v>
      </c>
      <c r="F2" s="15" t="s">
        <v>4</v>
      </c>
      <c r="G2" s="16"/>
      <c r="H2" s="16"/>
    </row>
    <row r="3" s="3" customFormat="1" ht="20.1" customHeight="1" spans="1:7">
      <c r="A3" s="17" t="s">
        <v>5</v>
      </c>
      <c r="B3" s="17"/>
      <c r="C3" s="17"/>
      <c r="D3" s="18" t="s">
        <v>6</v>
      </c>
      <c r="E3" s="18">
        <v>1</v>
      </c>
      <c r="F3" s="19">
        <v>1040000</v>
      </c>
      <c r="G3" s="20"/>
    </row>
    <row r="4" s="3" customFormat="1" ht="20.1" customHeight="1" spans="1:7">
      <c r="A4" s="17" t="s">
        <v>7</v>
      </c>
      <c r="B4" s="17"/>
      <c r="C4" s="17"/>
      <c r="D4" s="18" t="s">
        <v>6</v>
      </c>
      <c r="E4" s="18">
        <v>1</v>
      </c>
      <c r="F4" s="19">
        <v>220000</v>
      </c>
      <c r="G4" s="20"/>
    </row>
    <row r="5" s="3" customFormat="1" ht="20.1" customHeight="1" spans="1:7">
      <c r="A5" s="17" t="s">
        <v>8</v>
      </c>
      <c r="B5" s="17"/>
      <c r="C5" s="17"/>
      <c r="D5" s="18" t="s">
        <v>6</v>
      </c>
      <c r="E5" s="18">
        <v>1</v>
      </c>
      <c r="F5" s="19">
        <v>45000</v>
      </c>
      <c r="G5" s="20"/>
    </row>
    <row r="6" s="3" customFormat="1" ht="20.1" customHeight="1" spans="1:7">
      <c r="A6" s="17" t="s">
        <v>9</v>
      </c>
      <c r="B6" s="17"/>
      <c r="C6" s="17"/>
      <c r="D6" s="18" t="s">
        <v>6</v>
      </c>
      <c r="E6" s="18">
        <v>1</v>
      </c>
      <c r="F6" s="19">
        <v>90000</v>
      </c>
      <c r="G6" s="20"/>
    </row>
    <row r="7" s="3" customFormat="1" ht="20.1" customHeight="1" spans="1:7">
      <c r="A7" s="17" t="s">
        <v>10</v>
      </c>
      <c r="B7" s="17"/>
      <c r="C7" s="17"/>
      <c r="D7" s="18" t="s">
        <v>6</v>
      </c>
      <c r="E7" s="18">
        <v>1</v>
      </c>
      <c r="F7" s="19">
        <v>100000</v>
      </c>
      <c r="G7" s="20"/>
    </row>
    <row r="8" s="3" customFormat="1" ht="20.1" customHeight="1" spans="1:7">
      <c r="A8" s="17" t="s">
        <v>11</v>
      </c>
      <c r="B8" s="17"/>
      <c r="C8" s="17"/>
      <c r="D8" s="18" t="s">
        <v>6</v>
      </c>
      <c r="E8" s="18">
        <v>1</v>
      </c>
      <c r="F8" s="19">
        <v>40000</v>
      </c>
      <c r="G8" s="20"/>
    </row>
    <row r="9" s="3" customFormat="1" ht="20.1" customHeight="1" spans="1:7">
      <c r="A9" s="17" t="s">
        <v>12</v>
      </c>
      <c r="B9" s="17"/>
      <c r="C9" s="17"/>
      <c r="D9" s="18" t="s">
        <v>6</v>
      </c>
      <c r="E9" s="18">
        <v>1</v>
      </c>
      <c r="F9" s="19">
        <v>40000</v>
      </c>
      <c r="G9" s="20"/>
    </row>
    <row r="10" s="3" customFormat="1" ht="20.1" customHeight="1" spans="1:7">
      <c r="A10" s="17" t="s">
        <v>13</v>
      </c>
      <c r="B10" s="17"/>
      <c r="C10" s="17"/>
      <c r="D10" s="18" t="s">
        <v>6</v>
      </c>
      <c r="E10" s="18">
        <v>1</v>
      </c>
      <c r="F10" s="19">
        <v>150000</v>
      </c>
      <c r="G10" s="20"/>
    </row>
    <row r="11" s="3" customFormat="1" ht="20.1" customHeight="1" spans="1:7">
      <c r="A11" s="17" t="s">
        <v>14</v>
      </c>
      <c r="B11" s="17"/>
      <c r="C11" s="17"/>
      <c r="D11" s="18" t="s">
        <v>6</v>
      </c>
      <c r="E11" s="18">
        <v>1</v>
      </c>
      <c r="F11" s="19">
        <v>220000</v>
      </c>
      <c r="G11" s="20"/>
    </row>
    <row r="12" s="3" customFormat="1" ht="20.1" customHeight="1" spans="1:7">
      <c r="A12" s="17" t="s">
        <v>15</v>
      </c>
      <c r="B12" s="17"/>
      <c r="C12" s="17"/>
      <c r="D12" s="18" t="s">
        <v>6</v>
      </c>
      <c r="E12" s="18">
        <v>1</v>
      </c>
      <c r="F12" s="19">
        <v>90000</v>
      </c>
      <c r="G12" s="20"/>
    </row>
    <row r="13" s="3" customFormat="1" ht="20.1" customHeight="1" spans="1:7">
      <c r="A13" s="17" t="s">
        <v>16</v>
      </c>
      <c r="B13" s="17"/>
      <c r="C13" s="17"/>
      <c r="D13" s="18" t="s">
        <v>6</v>
      </c>
      <c r="E13" s="18">
        <v>1</v>
      </c>
      <c r="F13" s="19">
        <v>90000</v>
      </c>
      <c r="G13" s="20"/>
    </row>
    <row r="14" s="3" customFormat="1" ht="20.1" customHeight="1" spans="1:16354">
      <c r="A14" s="17" t="s">
        <v>17</v>
      </c>
      <c r="B14" s="17"/>
      <c r="C14" s="17"/>
      <c r="D14" s="18" t="s">
        <v>6</v>
      </c>
      <c r="E14" s="18">
        <v>1</v>
      </c>
      <c r="F14" s="21">
        <v>160000</v>
      </c>
      <c r="G14" s="22"/>
      <c r="H14" s="3"/>
      <c r="I14" s="7"/>
      <c r="J14" s="7"/>
      <c r="K14" s="7"/>
      <c r="L14" s="7" t="s">
        <v>18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</row>
    <row r="15" s="3" customFormat="1" ht="20.1" customHeight="1" spans="1:16354">
      <c r="A15" s="17" t="s">
        <v>19</v>
      </c>
      <c r="B15" s="17"/>
      <c r="C15" s="17"/>
      <c r="D15" s="18" t="s">
        <v>6</v>
      </c>
      <c r="E15" s="18">
        <v>1</v>
      </c>
      <c r="F15" s="21">
        <v>45000</v>
      </c>
      <c r="G15" s="22"/>
      <c r="H15" s="3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</row>
    <row r="16" s="3" customFormat="1" ht="20.1" customHeight="1" spans="1:16354">
      <c r="A16" s="23" t="s">
        <v>20</v>
      </c>
      <c r="B16" s="24"/>
      <c r="C16" s="25"/>
      <c r="D16" s="18" t="s">
        <v>21</v>
      </c>
      <c r="E16" s="18">
        <v>1</v>
      </c>
      <c r="F16" s="21">
        <v>170000</v>
      </c>
      <c r="G16" s="22"/>
      <c r="H16" s="3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</row>
    <row r="17" s="3" customFormat="1" ht="20.1" customHeight="1" spans="1:6">
      <c r="A17" s="15" t="s">
        <v>22</v>
      </c>
      <c r="B17" s="15"/>
      <c r="C17" s="15"/>
      <c r="D17" s="26"/>
      <c r="E17" s="27"/>
      <c r="F17" s="27">
        <f>SUM(F3:F16)</f>
        <v>2500000</v>
      </c>
    </row>
    <row r="18" s="3" customFormat="1" ht="20.1" customHeight="1" spans="1:6">
      <c r="A18" s="15" t="s">
        <v>23</v>
      </c>
      <c r="B18" s="15"/>
      <c r="C18" s="15"/>
      <c r="D18" s="26"/>
      <c r="E18" s="27"/>
      <c r="F18" s="27">
        <f>F17*2</f>
        <v>5000000</v>
      </c>
    </row>
    <row r="19" ht="33.95" customHeight="1" spans="1:6">
      <c r="A19" s="28" t="s">
        <v>24</v>
      </c>
      <c r="B19" s="28"/>
      <c r="C19" s="28"/>
      <c r="D19" s="28"/>
      <c r="E19" s="28"/>
      <c r="F19" s="28"/>
    </row>
    <row r="20" s="4" customFormat="1" ht="20.1" customHeight="1" spans="1:6">
      <c r="A20" s="29" t="s">
        <v>25</v>
      </c>
      <c r="B20" s="29"/>
      <c r="C20" s="30">
        <f>F20*1.22</f>
        <v>89.06</v>
      </c>
      <c r="E20" s="31"/>
      <c r="F20" s="32">
        <v>73</v>
      </c>
    </row>
    <row r="21" s="4" customFormat="1" ht="20.1" customHeight="1" spans="1:6">
      <c r="A21" s="33">
        <v>100</v>
      </c>
      <c r="B21" s="33"/>
      <c r="C21" s="34">
        <v>8</v>
      </c>
      <c r="E21" s="35"/>
      <c r="F21" s="36">
        <f>F20*C22</f>
        <v>365</v>
      </c>
    </row>
    <row r="22" s="4" customFormat="1" ht="20.1" customHeight="1" spans="1:6">
      <c r="A22" s="37">
        <v>15.5</v>
      </c>
      <c r="B22" s="37"/>
      <c r="C22" s="38">
        <v>5</v>
      </c>
      <c r="E22" s="39"/>
      <c r="F22" s="40">
        <f>F21*C21*C23</f>
        <v>105120</v>
      </c>
    </row>
    <row r="23" s="4" customFormat="1" ht="20.1" customHeight="1" spans="1:6">
      <c r="A23" s="41">
        <v>7.8</v>
      </c>
      <c r="B23" s="41"/>
      <c r="C23" s="42">
        <v>36</v>
      </c>
      <c r="E23" s="43"/>
      <c r="F23" s="44">
        <v>700</v>
      </c>
    </row>
    <row r="24" s="4" customFormat="1" ht="20.1" customHeight="1" spans="1:6">
      <c r="A24" s="45" t="s">
        <v>26</v>
      </c>
      <c r="B24" s="45"/>
      <c r="C24" s="46">
        <v>6.5</v>
      </c>
      <c r="E24" s="47"/>
      <c r="F24" s="48">
        <v>4.9</v>
      </c>
    </row>
    <row r="25" s="4" customFormat="1" ht="20.1" customHeight="1" spans="1:6">
      <c r="A25" s="29" t="s">
        <v>27</v>
      </c>
      <c r="B25" s="29"/>
      <c r="C25" s="49">
        <v>6.78</v>
      </c>
      <c r="E25" s="50"/>
      <c r="F25" s="51" t="s">
        <v>28</v>
      </c>
    </row>
    <row r="26" ht="20.1" customHeight="1" spans="1:6">
      <c r="A26" s="52"/>
      <c r="B26" s="52"/>
      <c r="C26" s="53"/>
      <c r="D26" s="54"/>
      <c r="E26" s="54"/>
      <c r="F26" s="54"/>
    </row>
    <row r="27" ht="35.1" customHeight="1" spans="1:6">
      <c r="A27" s="55" t="s">
        <v>29</v>
      </c>
      <c r="B27" s="55"/>
      <c r="C27" s="55"/>
      <c r="D27" s="55"/>
      <c r="E27" s="55"/>
      <c r="F27" s="55"/>
    </row>
    <row r="28" s="3" customFormat="1" ht="24.95" customHeight="1" spans="1:6">
      <c r="A28" s="56" t="s">
        <v>5</v>
      </c>
      <c r="B28" s="57"/>
      <c r="C28" s="58">
        <f>F21</f>
        <v>365</v>
      </c>
      <c r="D28" s="59"/>
      <c r="E28" s="59"/>
      <c r="F28" s="59"/>
    </row>
    <row r="29" s="3" customFormat="1" ht="24.95" customHeight="1" spans="1:6">
      <c r="A29" s="60" t="s">
        <v>30</v>
      </c>
      <c r="B29" s="61" t="s">
        <v>1</v>
      </c>
      <c r="C29" s="61" t="s">
        <v>31</v>
      </c>
      <c r="D29" s="61" t="s">
        <v>3</v>
      </c>
      <c r="E29" s="61" t="s">
        <v>2</v>
      </c>
      <c r="F29" s="61" t="s">
        <v>32</v>
      </c>
    </row>
    <row r="30" ht="24.95" customHeight="1" spans="1:6">
      <c r="A30" s="62">
        <v>1</v>
      </c>
      <c r="B30" s="63">
        <f>C24</f>
        <v>6.5</v>
      </c>
      <c r="C30" s="64" t="s">
        <v>33</v>
      </c>
      <c r="D30" s="65">
        <f>(F20+1+3)*2*C22</f>
        <v>770</v>
      </c>
      <c r="E30" s="62" t="s">
        <v>34</v>
      </c>
      <c r="F30" s="66" t="s">
        <v>35</v>
      </c>
    </row>
    <row r="31" ht="39.95" customHeight="1" spans="1:6">
      <c r="A31" s="67">
        <v>2</v>
      </c>
      <c r="B31" s="68" t="s">
        <v>36</v>
      </c>
      <c r="C31" s="64" t="s">
        <v>37</v>
      </c>
      <c r="D31" s="65">
        <f>C22*2</f>
        <v>10</v>
      </c>
      <c r="E31" s="62" t="s">
        <v>21</v>
      </c>
      <c r="F31" s="66"/>
    </row>
    <row r="32" ht="33.95" customHeight="1" spans="1:6">
      <c r="A32" s="62">
        <v>3</v>
      </c>
      <c r="B32" s="69" t="s">
        <v>38</v>
      </c>
      <c r="C32" s="64" t="s">
        <v>39</v>
      </c>
      <c r="D32" s="65">
        <f>D31</f>
        <v>10</v>
      </c>
      <c r="E32" s="62" t="s">
        <v>21</v>
      </c>
      <c r="F32" s="66"/>
    </row>
    <row r="33" ht="20.1" customHeight="1" spans="1:6">
      <c r="A33" s="67">
        <v>4</v>
      </c>
      <c r="B33" s="70" t="s">
        <v>40</v>
      </c>
      <c r="C33" s="71" t="s">
        <v>41</v>
      </c>
      <c r="D33" s="65">
        <f>(C20+F24)*C21*C22*2+10</f>
        <v>7526.8</v>
      </c>
      <c r="E33" s="62" t="s">
        <v>42</v>
      </c>
      <c r="F33" s="66"/>
    </row>
    <row r="34" ht="20.1" customHeight="1" spans="1:6">
      <c r="A34" s="62">
        <v>5</v>
      </c>
      <c r="B34" s="68" t="s">
        <v>43</v>
      </c>
      <c r="C34" s="72" t="s">
        <v>44</v>
      </c>
      <c r="D34" s="65">
        <f>D30/2*C21</f>
        <v>3080</v>
      </c>
      <c r="E34" s="62" t="s">
        <v>45</v>
      </c>
      <c r="F34" s="66"/>
    </row>
    <row r="35" ht="20.1" customHeight="1" spans="1:6">
      <c r="A35" s="67">
        <v>6</v>
      </c>
      <c r="B35" s="68" t="s">
        <v>46</v>
      </c>
      <c r="C35" s="72" t="s">
        <v>44</v>
      </c>
      <c r="D35" s="65">
        <f>C22*C21*F20*2</f>
        <v>5840</v>
      </c>
      <c r="E35" s="62" t="s">
        <v>45</v>
      </c>
      <c r="F35" s="66"/>
    </row>
    <row r="36" ht="20.1" customHeight="1" spans="1:6">
      <c r="A36" s="62">
        <v>7</v>
      </c>
      <c r="B36" s="68" t="s">
        <v>47</v>
      </c>
      <c r="C36" s="72" t="s">
        <v>44</v>
      </c>
      <c r="D36" s="65">
        <f>C22*F20*2</f>
        <v>730</v>
      </c>
      <c r="E36" s="62" t="s">
        <v>45</v>
      </c>
      <c r="F36" s="66"/>
    </row>
    <row r="37" ht="20.1" customHeight="1" spans="1:6">
      <c r="A37" s="67">
        <v>8</v>
      </c>
      <c r="B37" s="68" t="s">
        <v>48</v>
      </c>
      <c r="C37" s="62" t="s">
        <v>49</v>
      </c>
      <c r="D37" s="65">
        <f>F21</f>
        <v>365</v>
      </c>
      <c r="E37" s="62" t="s">
        <v>50</v>
      </c>
      <c r="F37" s="66"/>
    </row>
    <row r="38" ht="24.95" customHeight="1" spans="1:6">
      <c r="A38" s="62">
        <v>9</v>
      </c>
      <c r="B38" s="68" t="s">
        <v>51</v>
      </c>
      <c r="C38" s="72" t="s">
        <v>52</v>
      </c>
      <c r="D38" s="65">
        <f>(F20+1)*C21*2*C22</f>
        <v>5920</v>
      </c>
      <c r="E38" s="62" t="s">
        <v>45</v>
      </c>
      <c r="F38" s="66"/>
    </row>
    <row r="39" ht="24.95" customHeight="1" spans="1:6">
      <c r="A39" s="67">
        <v>10</v>
      </c>
      <c r="B39" s="68" t="s">
        <v>53</v>
      </c>
      <c r="C39" s="72" t="s">
        <v>54</v>
      </c>
      <c r="D39" s="65">
        <f>F20*C21*C22</f>
        <v>2920</v>
      </c>
      <c r="E39" s="62" t="s">
        <v>45</v>
      </c>
      <c r="F39" s="66"/>
    </row>
    <row r="40" ht="24.95" customHeight="1" spans="1:6">
      <c r="A40" s="62">
        <v>11</v>
      </c>
      <c r="B40" s="68" t="s">
        <v>55</v>
      </c>
      <c r="C40" s="72" t="s">
        <v>56</v>
      </c>
      <c r="D40" s="65">
        <f>D39</f>
        <v>2920</v>
      </c>
      <c r="E40" s="62" t="s">
        <v>45</v>
      </c>
      <c r="F40" s="66"/>
    </row>
    <row r="41" ht="24.95" customHeight="1" spans="1:6">
      <c r="A41" s="67">
        <v>12</v>
      </c>
      <c r="B41" s="68" t="s">
        <v>57</v>
      </c>
      <c r="C41" s="72" t="s">
        <v>58</v>
      </c>
      <c r="D41" s="65">
        <f>F20*2*C21*C22</f>
        <v>5840</v>
      </c>
      <c r="E41" s="62" t="s">
        <v>45</v>
      </c>
      <c r="F41" s="66"/>
    </row>
    <row r="42" ht="24.95" customHeight="1" spans="1:6">
      <c r="A42" s="62">
        <v>13</v>
      </c>
      <c r="B42" s="68" t="s">
        <v>59</v>
      </c>
      <c r="C42" s="72" t="s">
        <v>60</v>
      </c>
      <c r="D42" s="65">
        <f>F20*2*C21*C22</f>
        <v>5840</v>
      </c>
      <c r="E42" s="62" t="s">
        <v>45</v>
      </c>
      <c r="F42" s="66"/>
    </row>
    <row r="43" ht="24.95" customHeight="1" spans="1:6">
      <c r="A43" s="67">
        <v>14</v>
      </c>
      <c r="B43" s="68" t="s">
        <v>61</v>
      </c>
      <c r="C43" s="72" t="s">
        <v>62</v>
      </c>
      <c r="D43" s="65">
        <f>($F$20*2*$C$21*$C$22)*2</f>
        <v>11680</v>
      </c>
      <c r="E43" s="62" t="s">
        <v>45</v>
      </c>
      <c r="F43" s="66"/>
    </row>
    <row r="44" ht="24.95" customHeight="1" spans="1:6">
      <c r="A44" s="62">
        <v>15</v>
      </c>
      <c r="B44" s="68" t="s">
        <v>63</v>
      </c>
      <c r="C44" s="72" t="s">
        <v>64</v>
      </c>
      <c r="D44" s="65">
        <f>ROUNDUP(F20/2,0)*2*C21*C22</f>
        <v>2960</v>
      </c>
      <c r="E44" s="62" t="s">
        <v>45</v>
      </c>
      <c r="F44" s="66"/>
    </row>
    <row r="45" ht="20.1" customHeight="1" spans="1:6">
      <c r="A45" s="67">
        <v>16</v>
      </c>
      <c r="B45" s="73" t="s">
        <v>65</v>
      </c>
      <c r="C45" s="72" t="s">
        <v>66</v>
      </c>
      <c r="D45" s="74">
        <f>C21*8*C22</f>
        <v>320</v>
      </c>
      <c r="E45" s="62" t="s">
        <v>34</v>
      </c>
      <c r="F45" s="66"/>
    </row>
    <row r="46" ht="20.1" customHeight="1" spans="1:6">
      <c r="A46" s="62">
        <v>17</v>
      </c>
      <c r="B46" s="68" t="s">
        <v>67</v>
      </c>
      <c r="C46" s="72"/>
      <c r="D46" s="65">
        <v>4</v>
      </c>
      <c r="E46" s="62" t="s">
        <v>68</v>
      </c>
      <c r="F46" s="66"/>
    </row>
    <row r="47" ht="20.1" customHeight="1" spans="1:6">
      <c r="A47" s="67">
        <v>18</v>
      </c>
      <c r="B47" s="73" t="s">
        <v>69</v>
      </c>
      <c r="C47" s="72"/>
      <c r="D47" s="65">
        <v>8</v>
      </c>
      <c r="E47" s="62" t="s">
        <v>21</v>
      </c>
      <c r="F47" s="66"/>
    </row>
    <row r="48" s="5" customFormat="1" ht="12.95" customHeight="1" spans="1:6">
      <c r="A48" s="75"/>
      <c r="B48" s="75"/>
      <c r="C48" s="75"/>
      <c r="D48" s="75"/>
      <c r="E48" s="75"/>
      <c r="F48" s="76"/>
    </row>
    <row r="49" s="3" customFormat="1" ht="24.95" customHeight="1" spans="1:6">
      <c r="A49" s="77" t="s">
        <v>7</v>
      </c>
      <c r="B49" s="78"/>
      <c r="C49" s="79"/>
      <c r="D49" s="79"/>
      <c r="E49" s="79"/>
      <c r="F49" s="80"/>
    </row>
    <row r="50" s="3" customFormat="1" ht="24.95" customHeight="1" spans="1:6">
      <c r="A50" s="81" t="s">
        <v>30</v>
      </c>
      <c r="B50" s="81" t="s">
        <v>70</v>
      </c>
      <c r="C50" s="82" t="s">
        <v>71</v>
      </c>
      <c r="D50" s="83" t="s">
        <v>3</v>
      </c>
      <c r="E50" s="84" t="s">
        <v>2</v>
      </c>
      <c r="F50" s="61" t="s">
        <v>32</v>
      </c>
    </row>
    <row r="51" ht="35.1" customHeight="1" spans="1:6">
      <c r="A51" s="85">
        <v>1</v>
      </c>
      <c r="B51" s="86" t="s">
        <v>72</v>
      </c>
      <c r="C51" s="87" t="s">
        <v>73</v>
      </c>
      <c r="D51" s="65">
        <v>5</v>
      </c>
      <c r="E51" s="88" t="s">
        <v>21</v>
      </c>
      <c r="F51" s="89" t="s">
        <v>74</v>
      </c>
    </row>
    <row r="52" ht="35.1" customHeight="1" spans="1:6">
      <c r="A52" s="85">
        <v>2</v>
      </c>
      <c r="B52" s="86" t="s">
        <v>75</v>
      </c>
      <c r="C52" s="90" t="s">
        <v>76</v>
      </c>
      <c r="D52" s="65">
        <v>5</v>
      </c>
      <c r="E52" s="88" t="s">
        <v>21</v>
      </c>
      <c r="F52" s="91"/>
    </row>
    <row r="53" ht="35.1" customHeight="1" spans="1:6">
      <c r="A53" s="85">
        <v>3</v>
      </c>
      <c r="B53" s="92" t="s">
        <v>77</v>
      </c>
      <c r="C53" s="93" t="s">
        <v>78</v>
      </c>
      <c r="D53" s="65">
        <f>(A21+3)*4*C21*C22</f>
        <v>16480</v>
      </c>
      <c r="E53" s="94" t="s">
        <v>42</v>
      </c>
      <c r="F53" s="91"/>
    </row>
    <row r="54" ht="47.1" customHeight="1" spans="1:6">
      <c r="A54" s="85">
        <v>4</v>
      </c>
      <c r="B54" s="92" t="s">
        <v>79</v>
      </c>
      <c r="C54" s="95" t="s">
        <v>80</v>
      </c>
      <c r="D54" s="65">
        <f>C22*C21*2</f>
        <v>80</v>
      </c>
      <c r="E54" s="94" t="s">
        <v>21</v>
      </c>
      <c r="F54" s="91"/>
    </row>
    <row r="55" s="3" customFormat="1" ht="24.95" customHeight="1" spans="1:6">
      <c r="A55" s="78" t="s">
        <v>8</v>
      </c>
      <c r="B55" s="78"/>
      <c r="C55" s="96"/>
      <c r="D55" s="97"/>
      <c r="E55" s="96"/>
      <c r="F55" s="96"/>
    </row>
    <row r="56" s="3" customFormat="1" ht="24.95" customHeight="1" spans="1:6">
      <c r="A56" s="62">
        <v>1</v>
      </c>
      <c r="B56" s="68" t="s">
        <v>81</v>
      </c>
      <c r="C56" s="72" t="s">
        <v>82</v>
      </c>
      <c r="D56" s="65">
        <v>1</v>
      </c>
      <c r="E56" s="62" t="s">
        <v>21</v>
      </c>
      <c r="F56" s="61" t="s">
        <v>32</v>
      </c>
    </row>
    <row r="57" s="3" customFormat="1" ht="24.95" customHeight="1" spans="1:6">
      <c r="A57" s="85">
        <v>2</v>
      </c>
      <c r="B57" s="68" t="s">
        <v>83</v>
      </c>
      <c r="C57" s="72" t="s">
        <v>84</v>
      </c>
      <c r="D57" s="65">
        <v>1</v>
      </c>
      <c r="E57" s="62" t="s">
        <v>21</v>
      </c>
      <c r="F57" s="98" t="s">
        <v>85</v>
      </c>
    </row>
    <row r="58" s="3" customFormat="1" ht="24.95" customHeight="1" spans="1:6">
      <c r="A58" s="85">
        <v>3</v>
      </c>
      <c r="B58" s="68" t="s">
        <v>86</v>
      </c>
      <c r="C58" s="72" t="s">
        <v>87</v>
      </c>
      <c r="D58" s="65">
        <v>1</v>
      </c>
      <c r="E58" s="99" t="s">
        <v>21</v>
      </c>
      <c r="F58" s="100"/>
    </row>
    <row r="59" s="3" customFormat="1" ht="42.95" customHeight="1" spans="1:6">
      <c r="A59" s="85">
        <v>4</v>
      </c>
      <c r="B59" s="68" t="s">
        <v>88</v>
      </c>
      <c r="C59" s="72" t="s">
        <v>89</v>
      </c>
      <c r="D59" s="65">
        <v>1</v>
      </c>
      <c r="E59" s="99" t="s">
        <v>21</v>
      </c>
      <c r="F59" s="100"/>
    </row>
    <row r="60" s="2" customFormat="1" ht="24.95" customHeight="1" spans="1:6">
      <c r="A60" s="101"/>
      <c r="B60" s="101"/>
      <c r="C60" s="101"/>
      <c r="D60" s="101"/>
      <c r="E60" s="101"/>
      <c r="F60" s="101"/>
    </row>
    <row r="61" s="3" customFormat="1" ht="24.95" customHeight="1" spans="1:6">
      <c r="A61" s="56" t="s">
        <v>9</v>
      </c>
      <c r="B61" s="56"/>
      <c r="C61" s="102"/>
      <c r="D61" s="103"/>
      <c r="E61" s="104"/>
      <c r="F61" s="104"/>
    </row>
    <row r="62" s="3" customFormat="1" ht="24.95" customHeight="1" spans="1:6">
      <c r="A62" s="60" t="s">
        <v>30</v>
      </c>
      <c r="B62" s="61" t="s">
        <v>1</v>
      </c>
      <c r="C62" s="61" t="s">
        <v>31</v>
      </c>
      <c r="D62" s="61" t="s">
        <v>3</v>
      </c>
      <c r="E62" s="61" t="s">
        <v>2</v>
      </c>
      <c r="F62" s="61" t="s">
        <v>32</v>
      </c>
    </row>
    <row r="63" s="3" customFormat="1" ht="45.95" customHeight="1" spans="1:6">
      <c r="A63" s="105">
        <v>1</v>
      </c>
      <c r="B63" s="106" t="s">
        <v>90</v>
      </c>
      <c r="C63" s="107" t="s">
        <v>91</v>
      </c>
      <c r="D63" s="74">
        <f>C20*2*C22*2</f>
        <v>1781.2</v>
      </c>
      <c r="E63" s="62" t="s">
        <v>42</v>
      </c>
      <c r="F63" s="98" t="s">
        <v>92</v>
      </c>
    </row>
    <row r="64" s="3" customFormat="1" ht="45.95" customHeight="1" spans="1:6">
      <c r="A64" s="105">
        <v>2</v>
      </c>
      <c r="B64" s="106" t="s">
        <v>93</v>
      </c>
      <c r="C64" s="107" t="s">
        <v>94</v>
      </c>
      <c r="D64" s="65">
        <f>C22*2</f>
        <v>10</v>
      </c>
      <c r="E64" s="62" t="s">
        <v>21</v>
      </c>
      <c r="F64" s="100"/>
    </row>
    <row r="65" s="3" customFormat="1" ht="45.95" customHeight="1" spans="1:6">
      <c r="A65" s="105">
        <v>3</v>
      </c>
      <c r="B65" s="106" t="s">
        <v>95</v>
      </c>
      <c r="C65" s="107" t="s">
        <v>96</v>
      </c>
      <c r="D65" s="65">
        <f>D64+5</f>
        <v>15</v>
      </c>
      <c r="E65" s="62" t="s">
        <v>21</v>
      </c>
      <c r="F65" s="100"/>
    </row>
    <row r="66" s="3" customFormat="1" ht="45.95" customHeight="1" spans="1:6">
      <c r="A66" s="105">
        <v>4</v>
      </c>
      <c r="B66" s="106" t="s">
        <v>97</v>
      </c>
      <c r="C66" s="107" t="s">
        <v>98</v>
      </c>
      <c r="D66" s="65">
        <f>2*C21*C22</f>
        <v>80</v>
      </c>
      <c r="E66" s="62" t="s">
        <v>21</v>
      </c>
      <c r="F66" s="100"/>
    </row>
    <row r="67" s="3" customFormat="1" ht="45" customHeight="1" spans="1:6">
      <c r="A67" s="105">
        <v>5</v>
      </c>
      <c r="B67" s="106" t="s">
        <v>99</v>
      </c>
      <c r="C67" s="108" t="s">
        <v>100</v>
      </c>
      <c r="D67" s="74">
        <f>D63</f>
        <v>1781.2</v>
      </c>
      <c r="E67" s="62" t="s">
        <v>42</v>
      </c>
      <c r="F67" s="100"/>
    </row>
    <row r="68" s="3" customFormat="1" ht="45.95" customHeight="1" spans="1:6">
      <c r="A68" s="105">
        <v>6</v>
      </c>
      <c r="B68" s="106" t="s">
        <v>101</v>
      </c>
      <c r="C68" s="109"/>
      <c r="D68" s="65">
        <f>C22*4</f>
        <v>20</v>
      </c>
      <c r="E68" s="62" t="s">
        <v>102</v>
      </c>
      <c r="F68" s="100"/>
    </row>
    <row r="69" s="3" customFormat="1" ht="45.95" customHeight="1" spans="1:6">
      <c r="A69" s="105">
        <v>7</v>
      </c>
      <c r="B69" s="110" t="s">
        <v>103</v>
      </c>
      <c r="C69" s="109"/>
      <c r="D69" s="65">
        <f>C22*2</f>
        <v>10</v>
      </c>
      <c r="E69" s="62" t="s">
        <v>102</v>
      </c>
      <c r="F69" s="100"/>
    </row>
    <row r="70" s="3" customFormat="1" ht="45.95" customHeight="1" spans="1:6">
      <c r="A70" s="105">
        <v>8</v>
      </c>
      <c r="B70" s="110" t="s">
        <v>104</v>
      </c>
      <c r="C70" s="107" t="s">
        <v>105</v>
      </c>
      <c r="D70" s="65">
        <f>C22*C21*2</f>
        <v>80</v>
      </c>
      <c r="E70" s="62" t="s">
        <v>102</v>
      </c>
      <c r="F70" s="100"/>
    </row>
    <row r="71" s="3" customFormat="1" ht="45.95" customHeight="1" spans="1:6">
      <c r="A71" s="99">
        <v>9</v>
      </c>
      <c r="B71" s="69" t="s">
        <v>106</v>
      </c>
      <c r="C71" s="99" t="s">
        <v>107</v>
      </c>
      <c r="D71" s="99">
        <f>D66*2</f>
        <v>160</v>
      </c>
      <c r="E71" s="99" t="s">
        <v>21</v>
      </c>
      <c r="F71" s="100"/>
    </row>
    <row r="72" s="3" customFormat="1" ht="21.95" customHeight="1" spans="1:6">
      <c r="A72" s="111"/>
      <c r="B72" s="111"/>
      <c r="C72" s="111"/>
      <c r="D72" s="111"/>
      <c r="E72" s="111"/>
      <c r="F72" s="111"/>
    </row>
    <row r="73" s="6" customFormat="1" ht="39" customHeight="1" spans="1:6">
      <c r="A73" s="112" t="s">
        <v>10</v>
      </c>
      <c r="B73" s="113"/>
      <c r="C73" s="114"/>
      <c r="D73" s="115"/>
      <c r="E73" s="115"/>
      <c r="F73" s="115"/>
    </row>
    <row r="74" s="3" customFormat="1" ht="24.95" customHeight="1" spans="1:6">
      <c r="A74" s="60" t="s">
        <v>30</v>
      </c>
      <c r="B74" s="61" t="s">
        <v>1</v>
      </c>
      <c r="C74" s="61" t="s">
        <v>31</v>
      </c>
      <c r="D74" s="61" t="s">
        <v>3</v>
      </c>
      <c r="E74" s="61" t="s">
        <v>2</v>
      </c>
      <c r="F74" s="61" t="s">
        <v>32</v>
      </c>
    </row>
    <row r="75" s="3" customFormat="1" ht="24.95" customHeight="1" spans="1:6">
      <c r="A75" s="67">
        <v>1</v>
      </c>
      <c r="B75" s="116" t="s">
        <v>108</v>
      </c>
      <c r="C75" s="117" t="s">
        <v>109</v>
      </c>
      <c r="D75" s="65">
        <v>1</v>
      </c>
      <c r="E75" s="62" t="s">
        <v>21</v>
      </c>
      <c r="F75" s="98" t="s">
        <v>110</v>
      </c>
    </row>
    <row r="76" s="3" customFormat="1" ht="24.95" customHeight="1" spans="1:6">
      <c r="A76" s="67">
        <v>2</v>
      </c>
      <c r="B76" s="116" t="s">
        <v>111</v>
      </c>
      <c r="C76" s="118" t="s">
        <v>112</v>
      </c>
      <c r="D76" s="65">
        <v>1</v>
      </c>
      <c r="E76" s="62" t="s">
        <v>21</v>
      </c>
      <c r="F76" s="98"/>
    </row>
    <row r="77" s="3" customFormat="1" ht="24.95" customHeight="1" spans="1:6">
      <c r="A77" s="67">
        <v>3</v>
      </c>
      <c r="B77" s="116" t="s">
        <v>113</v>
      </c>
      <c r="C77" s="117" t="s">
        <v>114</v>
      </c>
      <c r="D77" s="65">
        <v>1</v>
      </c>
      <c r="E77" s="62" t="s">
        <v>21</v>
      </c>
      <c r="F77" s="98"/>
    </row>
    <row r="78" s="3" customFormat="1" ht="24.95" customHeight="1" spans="1:6">
      <c r="A78" s="67">
        <v>4</v>
      </c>
      <c r="B78" s="116" t="s">
        <v>115</v>
      </c>
      <c r="C78" s="118"/>
      <c r="D78" s="65">
        <f>C22*C21</f>
        <v>40</v>
      </c>
      <c r="E78" s="62" t="s">
        <v>21</v>
      </c>
      <c r="F78" s="98"/>
    </row>
    <row r="79" s="3" customFormat="1" ht="24.95" customHeight="1" spans="1:6">
      <c r="A79" s="67">
        <v>5</v>
      </c>
      <c r="B79" s="116" t="s">
        <v>116</v>
      </c>
      <c r="C79" s="118"/>
      <c r="D79" s="65">
        <f>D78</f>
        <v>40</v>
      </c>
      <c r="E79" s="62" t="s">
        <v>21</v>
      </c>
      <c r="F79" s="98"/>
    </row>
    <row r="80" s="3" customFormat="1" ht="24.95" customHeight="1" spans="1:6">
      <c r="A80" s="67">
        <v>6</v>
      </c>
      <c r="B80" s="119" t="s">
        <v>117</v>
      </c>
      <c r="C80" s="120">
        <v>3</v>
      </c>
      <c r="D80" s="74">
        <f>C20*C21*C22</f>
        <v>3562.4</v>
      </c>
      <c r="E80" s="62" t="s">
        <v>42</v>
      </c>
      <c r="F80" s="98"/>
    </row>
    <row r="81" s="3" customFormat="1" ht="24.95" customHeight="1" spans="1:6">
      <c r="A81" s="67">
        <v>7</v>
      </c>
      <c r="B81" s="116" t="s">
        <v>118</v>
      </c>
      <c r="C81" s="121"/>
      <c r="D81" s="65">
        <v>2</v>
      </c>
      <c r="E81" s="62" t="s">
        <v>21</v>
      </c>
      <c r="F81" s="98"/>
    </row>
    <row r="82" s="7" customFormat="1" ht="24.95" customHeight="1" spans="1:6">
      <c r="A82" s="67">
        <v>9</v>
      </c>
      <c r="B82" s="116" t="s">
        <v>119</v>
      </c>
      <c r="C82" s="118" t="s">
        <v>120</v>
      </c>
      <c r="D82" s="65">
        <v>1</v>
      </c>
      <c r="E82" s="62" t="s">
        <v>21</v>
      </c>
      <c r="F82" s="98"/>
    </row>
    <row r="83" s="3" customFormat="1" ht="62.1" customHeight="1" spans="1:6">
      <c r="A83" s="67">
        <v>10</v>
      </c>
      <c r="B83" s="116" t="s">
        <v>121</v>
      </c>
      <c r="C83" s="121" t="s">
        <v>122</v>
      </c>
      <c r="D83" s="65">
        <v>1</v>
      </c>
      <c r="E83" s="62" t="s">
        <v>21</v>
      </c>
      <c r="F83" s="98"/>
    </row>
    <row r="84" s="8" customFormat="1" ht="30.95" customHeight="1" spans="1:6">
      <c r="A84" s="122"/>
      <c r="B84" s="122"/>
      <c r="C84" s="122"/>
      <c r="D84" s="122"/>
      <c r="E84" s="122"/>
      <c r="F84" s="122"/>
    </row>
    <row r="85" s="3" customFormat="1" ht="24.95" customHeight="1" spans="1:6">
      <c r="A85" s="113" t="s">
        <v>123</v>
      </c>
      <c r="B85" s="113"/>
      <c r="C85" s="123"/>
      <c r="D85" s="124"/>
      <c r="E85" s="125"/>
      <c r="F85" s="125"/>
    </row>
    <row r="86" s="3" customFormat="1" ht="24.95" customHeight="1" spans="1:6">
      <c r="A86" s="60" t="s">
        <v>30</v>
      </c>
      <c r="B86" s="61" t="s">
        <v>1</v>
      </c>
      <c r="C86" s="61" t="s">
        <v>31</v>
      </c>
      <c r="D86" s="61" t="s">
        <v>3</v>
      </c>
      <c r="E86" s="61" t="s">
        <v>2</v>
      </c>
      <c r="F86" s="61" t="s">
        <v>32</v>
      </c>
    </row>
    <row r="87" s="9" customFormat="1" ht="87.95" customHeight="1" spans="1:6">
      <c r="A87" s="126">
        <v>1</v>
      </c>
      <c r="B87" s="127" t="s">
        <v>124</v>
      </c>
      <c r="C87" s="128" t="s">
        <v>125</v>
      </c>
      <c r="D87" s="129">
        <v>2</v>
      </c>
      <c r="E87" s="130" t="s">
        <v>102</v>
      </c>
      <c r="F87" s="131" t="s">
        <v>126</v>
      </c>
    </row>
    <row r="88" s="9" customFormat="1" ht="24.95" customHeight="1" spans="1:6">
      <c r="A88" s="126">
        <v>2</v>
      </c>
      <c r="B88" s="132" t="s">
        <v>127</v>
      </c>
      <c r="C88" s="128"/>
      <c r="D88" s="129">
        <v>1</v>
      </c>
      <c r="E88" s="133" t="s">
        <v>21</v>
      </c>
      <c r="F88" s="134"/>
    </row>
    <row r="89" s="2" customFormat="1" ht="24.95" customHeight="1" spans="1:6">
      <c r="A89" s="135" t="s">
        <v>128</v>
      </c>
      <c r="B89" s="135"/>
      <c r="C89" s="136"/>
      <c r="D89" s="135"/>
      <c r="E89" s="135"/>
      <c r="F89" s="137"/>
    </row>
    <row r="90" s="3" customFormat="1" ht="24.95" customHeight="1" spans="1:6">
      <c r="A90" s="113" t="s">
        <v>12</v>
      </c>
      <c r="B90" s="113"/>
      <c r="C90" s="138"/>
      <c r="D90" s="139"/>
      <c r="E90" s="115"/>
      <c r="F90" s="115"/>
    </row>
    <row r="91" s="3" customFormat="1" ht="24.95" customHeight="1" spans="1:6">
      <c r="A91" s="60" t="s">
        <v>30</v>
      </c>
      <c r="B91" s="82" t="s">
        <v>1</v>
      </c>
      <c r="C91" s="82" t="s">
        <v>71</v>
      </c>
      <c r="D91" s="140" t="s">
        <v>3</v>
      </c>
      <c r="E91" s="141" t="s">
        <v>2</v>
      </c>
      <c r="F91" s="61" t="s">
        <v>32</v>
      </c>
    </row>
    <row r="92" s="3" customFormat="1" ht="24.95" customHeight="1" spans="1:6">
      <c r="A92" s="142">
        <v>1</v>
      </c>
      <c r="B92" s="143" t="s">
        <v>129</v>
      </c>
      <c r="C92" s="118" t="s">
        <v>130</v>
      </c>
      <c r="D92" s="65">
        <v>1</v>
      </c>
      <c r="E92" s="62" t="s">
        <v>21</v>
      </c>
      <c r="F92" s="144" t="s">
        <v>131</v>
      </c>
    </row>
    <row r="93" s="3" customFormat="1" ht="69.95" customHeight="1" spans="1:6">
      <c r="A93" s="142">
        <v>2</v>
      </c>
      <c r="B93" s="143" t="s">
        <v>132</v>
      </c>
      <c r="C93" s="118" t="s">
        <v>133</v>
      </c>
      <c r="D93" s="65">
        <v>7</v>
      </c>
      <c r="E93" s="62" t="s">
        <v>102</v>
      </c>
      <c r="F93" s="66" t="s">
        <v>134</v>
      </c>
    </row>
    <row r="94" s="3" customFormat="1" ht="24.95" customHeight="1" spans="1:6">
      <c r="A94" s="142">
        <v>3</v>
      </c>
      <c r="B94" s="143" t="s">
        <v>135</v>
      </c>
      <c r="C94" s="118" t="s">
        <v>136</v>
      </c>
      <c r="D94" s="65">
        <v>70</v>
      </c>
      <c r="E94" s="62" t="s">
        <v>42</v>
      </c>
      <c r="F94" s="145" t="s">
        <v>137</v>
      </c>
    </row>
    <row r="95" s="3" customFormat="1" ht="50.1" customHeight="1" spans="1:6">
      <c r="A95" s="142">
        <v>4</v>
      </c>
      <c r="B95" s="143" t="s">
        <v>138</v>
      </c>
      <c r="C95" s="118" t="s">
        <v>139</v>
      </c>
      <c r="D95" s="65">
        <v>76</v>
      </c>
      <c r="E95" s="62" t="s">
        <v>42</v>
      </c>
      <c r="F95" s="66" t="s">
        <v>140</v>
      </c>
    </row>
    <row r="96" s="3" customFormat="1" ht="24.95" customHeight="1" spans="1:6">
      <c r="A96" s="142">
        <v>5</v>
      </c>
      <c r="B96" s="143" t="s">
        <v>141</v>
      </c>
      <c r="C96" s="118" t="s">
        <v>142</v>
      </c>
      <c r="D96" s="65">
        <f>C22*2*2</f>
        <v>20</v>
      </c>
      <c r="E96" s="62" t="s">
        <v>21</v>
      </c>
      <c r="F96" s="144" t="s">
        <v>143</v>
      </c>
    </row>
    <row r="97" s="10" customFormat="1" ht="50.1" customHeight="1" spans="1:6">
      <c r="A97" s="142">
        <v>6</v>
      </c>
      <c r="B97" s="143" t="s">
        <v>75</v>
      </c>
      <c r="C97" s="118" t="s">
        <v>144</v>
      </c>
      <c r="D97" s="65">
        <v>1</v>
      </c>
      <c r="E97" s="62" t="s">
        <v>21</v>
      </c>
      <c r="F97" s="66" t="s">
        <v>145</v>
      </c>
    </row>
    <row r="98" s="3" customFormat="1" ht="24.95" customHeight="1" spans="1:6">
      <c r="A98" s="113" t="s">
        <v>13</v>
      </c>
      <c r="B98" s="113"/>
      <c r="C98" s="146"/>
      <c r="D98" s="147"/>
      <c r="E98" s="148"/>
      <c r="F98" s="148"/>
    </row>
    <row r="99" s="3" customFormat="1" ht="24.95" customHeight="1" spans="1:6">
      <c r="A99" s="60" t="s">
        <v>30</v>
      </c>
      <c r="B99" s="82" t="s">
        <v>70</v>
      </c>
      <c r="C99" s="82" t="s">
        <v>71</v>
      </c>
      <c r="D99" s="140" t="s">
        <v>3</v>
      </c>
      <c r="E99" s="141" t="s">
        <v>2</v>
      </c>
      <c r="F99" s="61" t="s">
        <v>32</v>
      </c>
    </row>
    <row r="100" s="3" customFormat="1" ht="168" customHeight="1" spans="1:6">
      <c r="A100" s="149">
        <v>1</v>
      </c>
      <c r="B100" s="150" t="s">
        <v>146</v>
      </c>
      <c r="C100" s="128" t="s">
        <v>147</v>
      </c>
      <c r="D100" s="65">
        <v>36</v>
      </c>
      <c r="E100" s="62" t="s">
        <v>148</v>
      </c>
      <c r="F100" s="151" t="s">
        <v>149</v>
      </c>
    </row>
    <row r="101" s="3" customFormat="1" ht="174" customHeight="1" spans="1:6">
      <c r="A101" s="149">
        <v>2</v>
      </c>
      <c r="B101" s="150" t="s">
        <v>150</v>
      </c>
      <c r="C101" s="128" t="s">
        <v>151</v>
      </c>
      <c r="D101" s="65">
        <v>6</v>
      </c>
      <c r="E101" s="62" t="s">
        <v>148</v>
      </c>
      <c r="F101" s="151" t="s">
        <v>152</v>
      </c>
    </row>
    <row r="102" s="3" customFormat="1" ht="24.95" customHeight="1" spans="1:6">
      <c r="A102" s="113" t="s">
        <v>14</v>
      </c>
      <c r="B102" s="113"/>
      <c r="C102" s="152"/>
      <c r="D102" s="153"/>
      <c r="E102" s="154"/>
      <c r="F102" s="154"/>
    </row>
    <row r="103" s="3" customFormat="1" ht="24.95" customHeight="1" spans="1:6">
      <c r="A103" s="155" t="s">
        <v>30</v>
      </c>
      <c r="B103" s="15" t="s">
        <v>70</v>
      </c>
      <c r="C103" s="15" t="s">
        <v>71</v>
      </c>
      <c r="D103" s="156" t="s">
        <v>3</v>
      </c>
      <c r="E103" s="15" t="s">
        <v>2</v>
      </c>
      <c r="F103" s="61" t="s">
        <v>32</v>
      </c>
    </row>
    <row r="104" s="3" customFormat="1" ht="35.1" customHeight="1" spans="1:6">
      <c r="A104" s="18">
        <v>1</v>
      </c>
      <c r="B104" s="157" t="s">
        <v>153</v>
      </c>
      <c r="C104" s="158" t="s">
        <v>154</v>
      </c>
      <c r="D104" s="159">
        <f>24*2*4+15*2*2</f>
        <v>252</v>
      </c>
      <c r="E104" s="18" t="s">
        <v>155</v>
      </c>
      <c r="F104" s="157" t="s">
        <v>156</v>
      </c>
    </row>
    <row r="105" s="3" customFormat="1" ht="35.1" customHeight="1" spans="1:6">
      <c r="A105" s="18">
        <v>2</v>
      </c>
      <c r="B105" s="17" t="s">
        <v>157</v>
      </c>
      <c r="C105" s="160" t="s">
        <v>158</v>
      </c>
      <c r="D105" s="159">
        <v>6</v>
      </c>
      <c r="E105" s="18" t="s">
        <v>21</v>
      </c>
      <c r="F105" s="157" t="s">
        <v>159</v>
      </c>
    </row>
    <row r="106" s="3" customFormat="1" ht="35.1" customHeight="1" spans="1:6">
      <c r="A106" s="18">
        <v>3</v>
      </c>
      <c r="B106" s="17" t="s">
        <v>160</v>
      </c>
      <c r="C106" s="18" t="s">
        <v>161</v>
      </c>
      <c r="D106" s="159">
        <f>D105</f>
        <v>6</v>
      </c>
      <c r="E106" s="18" t="s">
        <v>21</v>
      </c>
      <c r="F106" s="157" t="s">
        <v>162</v>
      </c>
    </row>
    <row r="107" s="3" customFormat="1" ht="35.1" customHeight="1" spans="1:6">
      <c r="A107" s="18">
        <v>4</v>
      </c>
      <c r="B107" s="17" t="s">
        <v>163</v>
      </c>
      <c r="C107" s="18" t="s">
        <v>164</v>
      </c>
      <c r="D107" s="159">
        <f>D106</f>
        <v>6</v>
      </c>
      <c r="E107" s="18" t="s">
        <v>21</v>
      </c>
      <c r="F107" s="145" t="s">
        <v>164</v>
      </c>
    </row>
    <row r="108" s="3" customFormat="1" ht="60" customHeight="1" spans="1:6">
      <c r="A108" s="18">
        <v>5</v>
      </c>
      <c r="B108" s="157" t="s">
        <v>165</v>
      </c>
      <c r="C108" s="158"/>
      <c r="D108" s="159">
        <f>D104</f>
        <v>252</v>
      </c>
      <c r="E108" s="18" t="s">
        <v>155</v>
      </c>
      <c r="F108" s="161" t="s">
        <v>166</v>
      </c>
    </row>
    <row r="109" s="9" customFormat="1" ht="48" spans="1:6">
      <c r="A109" s="18">
        <v>6</v>
      </c>
      <c r="B109" s="162" t="s">
        <v>167</v>
      </c>
      <c r="C109" s="158" t="s">
        <v>168</v>
      </c>
      <c r="D109" s="163">
        <f>24*1.5*4+14.4*2*2</f>
        <v>201.6</v>
      </c>
      <c r="E109" s="164" t="s">
        <v>155</v>
      </c>
      <c r="F109" s="157" t="s">
        <v>169</v>
      </c>
    </row>
    <row r="110" s="9" customFormat="1" ht="60" customHeight="1" spans="1:6">
      <c r="A110" s="18">
        <v>7</v>
      </c>
      <c r="B110" s="165" t="s">
        <v>170</v>
      </c>
      <c r="C110" s="166" t="s">
        <v>171</v>
      </c>
      <c r="D110" s="167">
        <v>130</v>
      </c>
      <c r="E110" s="168" t="s">
        <v>21</v>
      </c>
      <c r="F110" s="157" t="s">
        <v>172</v>
      </c>
    </row>
    <row r="111" s="9" customFormat="1" ht="30" customHeight="1" spans="1:6">
      <c r="A111" s="18">
        <v>8</v>
      </c>
      <c r="B111" s="165" t="s">
        <v>173</v>
      </c>
      <c r="C111" s="168" t="s">
        <v>174</v>
      </c>
      <c r="D111" s="167">
        <v>4</v>
      </c>
      <c r="E111" s="168" t="s">
        <v>21</v>
      </c>
      <c r="F111" s="157" t="s">
        <v>175</v>
      </c>
    </row>
    <row r="112" s="3" customFormat="1" ht="30" customHeight="1" spans="1:6">
      <c r="A112" s="18">
        <v>9</v>
      </c>
      <c r="B112" s="169" t="s">
        <v>176</v>
      </c>
      <c r="C112" s="170" t="s">
        <v>177</v>
      </c>
      <c r="D112" s="171">
        <v>4</v>
      </c>
      <c r="E112" s="170" t="s">
        <v>21</v>
      </c>
      <c r="F112" s="157" t="s">
        <v>178</v>
      </c>
    </row>
    <row r="113" s="3" customFormat="1" ht="45.95" customHeight="1" spans="1:6">
      <c r="A113" s="18">
        <v>10</v>
      </c>
      <c r="B113" s="169" t="s">
        <v>179</v>
      </c>
      <c r="C113" s="170" t="s">
        <v>180</v>
      </c>
      <c r="D113" s="171">
        <v>4</v>
      </c>
      <c r="E113" s="170" t="s">
        <v>21</v>
      </c>
      <c r="F113" s="172" t="s">
        <v>181</v>
      </c>
    </row>
    <row r="114" s="3" customFormat="1" ht="42.95" customHeight="1" spans="1:6">
      <c r="A114" s="18">
        <v>11</v>
      </c>
      <c r="B114" s="169" t="s">
        <v>182</v>
      </c>
      <c r="C114" s="170"/>
      <c r="D114" s="171">
        <v>5</v>
      </c>
      <c r="E114" s="170" t="s">
        <v>21</v>
      </c>
      <c r="F114" s="172" t="s">
        <v>183</v>
      </c>
    </row>
    <row r="115" s="3" customFormat="1" ht="50.1" customHeight="1" spans="1:6">
      <c r="A115" s="173" t="s">
        <v>184</v>
      </c>
      <c r="B115" s="173"/>
      <c r="C115" s="173"/>
      <c r="D115" s="173"/>
      <c r="E115" s="173"/>
      <c r="F115" s="173"/>
    </row>
    <row r="116" s="9" customFormat="1" ht="21" customHeight="1" spans="1:6">
      <c r="A116" s="113" t="s">
        <v>15</v>
      </c>
      <c r="B116" s="113"/>
      <c r="C116" s="113"/>
      <c r="D116" s="174"/>
      <c r="E116" s="174"/>
      <c r="F116" s="175"/>
    </row>
    <row r="117" s="9" customFormat="1" ht="21" customHeight="1" spans="1:6">
      <c r="A117" s="176" t="s">
        <v>30</v>
      </c>
      <c r="B117" s="177" t="s">
        <v>185</v>
      </c>
      <c r="C117" s="177" t="s">
        <v>71</v>
      </c>
      <c r="D117" s="178" t="s">
        <v>3</v>
      </c>
      <c r="E117" s="179" t="s">
        <v>2</v>
      </c>
      <c r="F117" s="61" t="s">
        <v>32</v>
      </c>
    </row>
    <row r="118" s="9" customFormat="1" ht="36" customHeight="1" spans="1:6">
      <c r="A118" s="126">
        <v>1</v>
      </c>
      <c r="B118" s="180" t="s">
        <v>186</v>
      </c>
      <c r="C118" s="109" t="s">
        <v>187</v>
      </c>
      <c r="D118" s="126">
        <v>1</v>
      </c>
      <c r="E118" s="130" t="s">
        <v>148</v>
      </c>
      <c r="F118" s="131" t="s">
        <v>188</v>
      </c>
    </row>
    <row r="119" s="9" customFormat="1" ht="36" customHeight="1" spans="1:6">
      <c r="A119" s="126">
        <v>2</v>
      </c>
      <c r="B119" s="180" t="s">
        <v>189</v>
      </c>
      <c r="C119" s="109"/>
      <c r="D119" s="126">
        <v>17</v>
      </c>
      <c r="E119" s="130" t="s">
        <v>21</v>
      </c>
      <c r="F119" s="134"/>
    </row>
    <row r="120" s="9" customFormat="1" ht="36" customHeight="1" spans="1:6">
      <c r="A120" s="126">
        <v>3</v>
      </c>
      <c r="B120" s="181" t="s">
        <v>190</v>
      </c>
      <c r="C120" s="109"/>
      <c r="D120" s="126">
        <v>1</v>
      </c>
      <c r="E120" s="109" t="s">
        <v>21</v>
      </c>
      <c r="F120" s="134"/>
    </row>
    <row r="121" s="9" customFormat="1" ht="36" customHeight="1" spans="1:6">
      <c r="A121" s="126">
        <v>4</v>
      </c>
      <c r="B121" s="180" t="s">
        <v>191</v>
      </c>
      <c r="C121" s="109"/>
      <c r="D121" s="126">
        <v>1</v>
      </c>
      <c r="E121" s="130" t="s">
        <v>21</v>
      </c>
      <c r="F121" s="134"/>
    </row>
    <row r="122" s="9" customFormat="1" ht="36" customHeight="1" spans="1:6">
      <c r="A122" s="126">
        <v>5</v>
      </c>
      <c r="B122" s="180" t="s">
        <v>192</v>
      </c>
      <c r="C122" s="128"/>
      <c r="D122" s="126">
        <v>1</v>
      </c>
      <c r="E122" s="128" t="s">
        <v>21</v>
      </c>
      <c r="F122" s="134"/>
    </row>
    <row r="123" s="9" customFormat="1" ht="36" customHeight="1" spans="1:6">
      <c r="A123" s="126">
        <v>6</v>
      </c>
      <c r="B123" s="180" t="s">
        <v>193</v>
      </c>
      <c r="C123" s="128"/>
      <c r="D123" s="164">
        <v>1</v>
      </c>
      <c r="E123" s="164" t="s">
        <v>148</v>
      </c>
      <c r="F123" s="134"/>
    </row>
    <row r="124" s="9" customFormat="1" ht="36" customHeight="1" spans="1:6">
      <c r="A124" s="126">
        <v>7</v>
      </c>
      <c r="B124" s="180" t="s">
        <v>194</v>
      </c>
      <c r="C124" s="182" t="s">
        <v>195</v>
      </c>
      <c r="D124" s="126">
        <v>1</v>
      </c>
      <c r="E124" s="130" t="s">
        <v>6</v>
      </c>
      <c r="F124" s="134"/>
    </row>
    <row r="125" s="9" customFormat="1" ht="36" customHeight="1" spans="1:6">
      <c r="A125" s="126">
        <v>8</v>
      </c>
      <c r="B125" s="180" t="s">
        <v>196</v>
      </c>
      <c r="C125" s="128" t="s">
        <v>197</v>
      </c>
      <c r="D125" s="126">
        <v>1</v>
      </c>
      <c r="E125" s="130" t="s">
        <v>21</v>
      </c>
      <c r="F125" s="134"/>
    </row>
    <row r="126" s="9" customFormat="1" ht="60" customHeight="1" spans="1:6">
      <c r="A126" s="183" t="s">
        <v>198</v>
      </c>
      <c r="B126" s="183"/>
      <c r="C126" s="183"/>
      <c r="D126" s="183"/>
      <c r="E126" s="183"/>
      <c r="F126" s="183"/>
    </row>
    <row r="127" s="3" customFormat="1" ht="21.95" customHeight="1" spans="1:6">
      <c r="A127" s="113" t="s">
        <v>16</v>
      </c>
      <c r="B127" s="113"/>
      <c r="C127" s="184"/>
      <c r="D127" s="185"/>
      <c r="E127" s="185"/>
      <c r="F127" s="185"/>
    </row>
    <row r="128" s="3" customFormat="1" customHeight="1" spans="1:6">
      <c r="A128" s="186" t="s">
        <v>30</v>
      </c>
      <c r="B128" s="187" t="s">
        <v>199</v>
      </c>
      <c r="C128" s="187" t="s">
        <v>71</v>
      </c>
      <c r="D128" s="188" t="s">
        <v>3</v>
      </c>
      <c r="E128" s="187" t="s">
        <v>2</v>
      </c>
      <c r="F128" s="61" t="s">
        <v>32</v>
      </c>
    </row>
    <row r="129" s="3" customFormat="1" ht="36" customHeight="1" spans="1:6">
      <c r="A129" s="189">
        <v>1</v>
      </c>
      <c r="B129" s="190" t="s">
        <v>200</v>
      </c>
      <c r="C129" s="191" t="s">
        <v>201</v>
      </c>
      <c r="D129" s="192">
        <v>1</v>
      </c>
      <c r="E129" s="191" t="s">
        <v>6</v>
      </c>
      <c r="F129" s="190" t="s">
        <v>202</v>
      </c>
    </row>
    <row r="130" s="3" customFormat="1" ht="36" customHeight="1" spans="1:6">
      <c r="A130" s="189">
        <v>2</v>
      </c>
      <c r="B130" s="190" t="s">
        <v>203</v>
      </c>
      <c r="C130" s="191" t="s">
        <v>204</v>
      </c>
      <c r="D130" s="193">
        <v>12</v>
      </c>
      <c r="E130" s="191" t="s">
        <v>205</v>
      </c>
      <c r="F130" s="190"/>
    </row>
    <row r="131" s="3" customFormat="1" ht="36" customHeight="1" spans="1:6">
      <c r="A131" s="189">
        <v>3</v>
      </c>
      <c r="B131" s="190" t="s">
        <v>206</v>
      </c>
      <c r="C131" s="191" t="s">
        <v>204</v>
      </c>
      <c r="D131" s="193">
        <v>1</v>
      </c>
      <c r="E131" s="191" t="s">
        <v>6</v>
      </c>
      <c r="F131" s="190"/>
    </row>
    <row r="132" s="11" customFormat="1" ht="12.95" customHeight="1" spans="1:6">
      <c r="A132" s="194"/>
      <c r="B132" s="194"/>
      <c r="C132" s="194"/>
      <c r="D132" s="194"/>
      <c r="E132" s="194"/>
      <c r="F132" s="194"/>
    </row>
    <row r="133" s="3" customFormat="1" ht="21" customHeight="1" spans="1:6">
      <c r="A133" s="113" t="s">
        <v>17</v>
      </c>
      <c r="B133" s="113"/>
      <c r="C133" s="184"/>
      <c r="D133" s="185"/>
      <c r="E133" s="185"/>
      <c r="F133" s="185"/>
    </row>
    <row r="134" s="9" customFormat="1" ht="21.75" customHeight="1" spans="1:6">
      <c r="A134" s="195" t="s">
        <v>30</v>
      </c>
      <c r="B134" s="177" t="s">
        <v>185</v>
      </c>
      <c r="C134" s="177" t="s">
        <v>71</v>
      </c>
      <c r="D134" s="178" t="s">
        <v>3</v>
      </c>
      <c r="E134" s="177" t="s">
        <v>2</v>
      </c>
      <c r="F134" s="61" t="s">
        <v>32</v>
      </c>
    </row>
    <row r="135" s="9" customFormat="1" ht="108" customHeight="1" spans="1:6">
      <c r="A135" s="196">
        <v>1</v>
      </c>
      <c r="B135" s="127" t="s">
        <v>207</v>
      </c>
      <c r="C135" s="128" t="s">
        <v>208</v>
      </c>
      <c r="D135" s="129">
        <v>730</v>
      </c>
      <c r="E135" s="128" t="s">
        <v>155</v>
      </c>
      <c r="F135" s="197" t="s">
        <v>209</v>
      </c>
    </row>
    <row r="136" s="3" customFormat="1" customHeight="1" spans="1:6">
      <c r="A136" s="113" t="s">
        <v>19</v>
      </c>
      <c r="B136" s="113"/>
      <c r="C136" s="184"/>
      <c r="D136" s="185"/>
      <c r="E136" s="185"/>
      <c r="F136" s="185"/>
    </row>
    <row r="137" s="9" customFormat="1" ht="21.75" customHeight="1" spans="1:6">
      <c r="A137" s="195" t="s">
        <v>30</v>
      </c>
      <c r="B137" s="177" t="s">
        <v>185</v>
      </c>
      <c r="C137" s="177" t="s">
        <v>71</v>
      </c>
      <c r="D137" s="178" t="s">
        <v>3</v>
      </c>
      <c r="E137" s="177" t="s">
        <v>2</v>
      </c>
      <c r="F137" s="61" t="s">
        <v>32</v>
      </c>
    </row>
    <row r="138" s="9" customFormat="1" ht="60" customHeight="1" spans="1:6">
      <c r="A138" s="196">
        <v>1</v>
      </c>
      <c r="B138" s="127" t="s">
        <v>210</v>
      </c>
      <c r="C138" s="128" t="s">
        <v>211</v>
      </c>
      <c r="D138" s="129">
        <v>126</v>
      </c>
      <c r="E138" s="128" t="s">
        <v>155</v>
      </c>
      <c r="F138" s="197" t="s">
        <v>212</v>
      </c>
    </row>
    <row r="139" s="9" customFormat="1" ht="24.75" customHeight="1" spans="1:6">
      <c r="A139" s="113" t="s">
        <v>20</v>
      </c>
      <c r="B139" s="113"/>
      <c r="C139" s="184"/>
      <c r="D139" s="185"/>
      <c r="E139" s="185"/>
      <c r="F139" s="185"/>
    </row>
    <row r="140" customHeight="1" spans="1:6">
      <c r="A140" s="195" t="s">
        <v>30</v>
      </c>
      <c r="B140" s="177" t="s">
        <v>185</v>
      </c>
      <c r="C140" s="177" t="s">
        <v>71</v>
      </c>
      <c r="D140" s="178" t="s">
        <v>3</v>
      </c>
      <c r="E140" s="177" t="s">
        <v>2</v>
      </c>
      <c r="F140" s="177" t="s">
        <v>213</v>
      </c>
    </row>
    <row r="141" customHeight="1" spans="1:6">
      <c r="A141" s="196">
        <v>1</v>
      </c>
      <c r="B141" s="128" t="s">
        <v>214</v>
      </c>
      <c r="C141" s="180" t="s">
        <v>215</v>
      </c>
      <c r="D141" s="129">
        <v>160</v>
      </c>
      <c r="E141" s="128" t="s">
        <v>42</v>
      </c>
      <c r="F141" s="127" t="s">
        <v>216</v>
      </c>
    </row>
  </sheetData>
  <mergeCells count="52">
    <mergeCell ref="A1:F1"/>
    <mergeCell ref="A2:C2"/>
    <mergeCell ref="A3:C3"/>
    <mergeCell ref="A4:C4"/>
    <mergeCell ref="A5:C5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F19"/>
    <mergeCell ref="A20:B20"/>
    <mergeCell ref="A21:B21"/>
    <mergeCell ref="A22:B22"/>
    <mergeCell ref="A23:B23"/>
    <mergeCell ref="A24:B24"/>
    <mergeCell ref="A25:B25"/>
    <mergeCell ref="A26:B26"/>
    <mergeCell ref="D26:F26"/>
    <mergeCell ref="A27:F27"/>
    <mergeCell ref="A48:E48"/>
    <mergeCell ref="A49:B49"/>
    <mergeCell ref="C49:E49"/>
    <mergeCell ref="A55:B55"/>
    <mergeCell ref="A60:F60"/>
    <mergeCell ref="A61:B61"/>
    <mergeCell ref="A72:F72"/>
    <mergeCell ref="A84:F84"/>
    <mergeCell ref="A85:B85"/>
    <mergeCell ref="A89:E89"/>
    <mergeCell ref="A90:B90"/>
    <mergeCell ref="A98:B98"/>
    <mergeCell ref="A102:B102"/>
    <mergeCell ref="A115:F115"/>
    <mergeCell ref="A116:C116"/>
    <mergeCell ref="A126:F126"/>
    <mergeCell ref="F30:F47"/>
    <mergeCell ref="F51:F54"/>
    <mergeCell ref="F57:F59"/>
    <mergeCell ref="F63:F71"/>
    <mergeCell ref="F75:F83"/>
    <mergeCell ref="F87:F88"/>
    <mergeCell ref="F118:F125"/>
    <mergeCell ref="F129:F131"/>
  </mergeCells>
  <printOptions horizontalCentered="1"/>
  <pageMargins left="0.393055555555556" right="0.393055555555556" top="0.511805555555556" bottom="0.354166666666667" header="0.235416666666667" footer="0.118055555555556"/>
  <pageSetup paperSize="9" scale="81" orientation="portrait"/>
  <headerFooter>
    <oddFooter>&amp;C&amp;"宋体"&amp;9&amp;P--&amp;N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蛋鸡笼4+4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风竹</cp:lastModifiedBy>
  <dcterms:created xsi:type="dcterms:W3CDTF">2016-03-10T01:56:00Z</dcterms:created>
  <cp:lastPrinted>2016-06-25T03:36:00Z</cp:lastPrinted>
  <dcterms:modified xsi:type="dcterms:W3CDTF">2024-06-26T03:40:58Z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70DD156D3D2C4906A0418DC35925A72D_13</vt:lpwstr>
  </property>
</Properties>
</file>