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5" r:id="rId1"/>
    <sheet name="Sheet1" sheetId="1" state="hidden" r:id="rId2"/>
    <sheet name="Sheet2" sheetId="4" state="hidden" r:id="rId3"/>
    <sheet name="Sheet3" sheetId="3" state="hidden" r:id="rId4"/>
    <sheet name="机电 " sheetId="6" state="hidden" r:id="rId5"/>
    <sheet name="金属" sheetId="7" state="hidden" r:id="rId6"/>
    <sheet name="表 05 施工临时工程概算表 (2)" sheetId="8" state="hidden" r:id="rId7"/>
    <sheet name="表 06 独立费用概算表 (2)" sheetId="9" state="hidden" r:id="rId8"/>
  </sheets>
  <externalReferences>
    <externalReference r:id="rId9"/>
  </externalReferences>
  <definedNames>
    <definedName name="_xlnm._FilterDatabase" localSheetId="0" hidden="1">'Sheet1 '!$A$1:$D$390</definedName>
    <definedName name="_xlnm._FilterDatabase" localSheetId="1" hidden="1">Sheet1!$B$1:$B$135</definedName>
    <definedName name="_xlnm._FilterDatabase" localSheetId="4" hidden="1">'机电 '!$B$1:$B$38</definedName>
    <definedName name="_xlnm._FilterDatabase" localSheetId="5" hidden="1">金属!$B$1:$B$66</definedName>
    <definedName name="_xlnm.Print_Titles" localSheetId="0">'Sheet1 '!$1:$4</definedName>
    <definedName name="_xlnm.Print_Titles" localSheetId="5">金属!$1:$3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<sst xmlns="http://schemas.openxmlformats.org/spreadsheetml/2006/main" count="2396" uniqueCount="394">
  <si>
    <t>工程量清单</t>
  </si>
  <si>
    <t>序号</t>
  </si>
  <si>
    <t>工程或费用名称</t>
  </si>
  <si>
    <t>单位</t>
  </si>
  <si>
    <t>数量</t>
  </si>
  <si>
    <t>单价(元)</t>
  </si>
  <si>
    <t>合计(元)</t>
  </si>
  <si>
    <t/>
  </si>
  <si>
    <t>第一部分 建筑工程</t>
  </si>
  <si>
    <t>一</t>
  </si>
  <si>
    <t>402执勤点</t>
  </si>
  <si>
    <t>1</t>
  </si>
  <si>
    <t>主管道工程</t>
  </si>
  <si>
    <t>(1)</t>
  </si>
  <si>
    <t>土方开挖</t>
  </si>
  <si>
    <r>
      <rPr>
        <sz val="11"/>
        <color rgb="FF000000"/>
        <rFont val="宋体"/>
        <charset val="134"/>
      </rPr>
      <t>m</t>
    </r>
    <r>
      <rPr>
        <vertAlign val="superscript"/>
        <sz val="11"/>
        <color rgb="FF000000"/>
        <rFont val="宋体"/>
        <charset val="134"/>
      </rPr>
      <t>3</t>
    </r>
  </si>
  <si>
    <t>1320</t>
  </si>
  <si>
    <t>(2)</t>
  </si>
  <si>
    <t>石方开挖</t>
  </si>
  <si>
    <t>11881</t>
  </si>
  <si>
    <t>(3)</t>
  </si>
  <si>
    <t>土方回填</t>
  </si>
  <si>
    <t>(4)</t>
  </si>
  <si>
    <t>石方回填</t>
  </si>
  <si>
    <t>(5)</t>
  </si>
  <si>
    <t>粗砂垫层（20cm厚）</t>
  </si>
  <si>
    <t>441.5</t>
  </si>
  <si>
    <t>2</t>
  </si>
  <si>
    <t>钢筋混凝土矩形阀门井（长×宽×深：1.5m×2m×2.75m）</t>
  </si>
  <si>
    <t>座</t>
  </si>
  <si>
    <t>土方开挖（建筑物）</t>
  </si>
  <si>
    <t>石方开挖（建筑物）</t>
  </si>
  <si>
    <t>21</t>
  </si>
  <si>
    <t>土方回填（建筑物）</t>
  </si>
  <si>
    <t>14</t>
  </si>
  <si>
    <t>F200C25w4砼顶板（壁厚15cm）</t>
  </si>
  <si>
    <t>0.44</t>
  </si>
  <si>
    <t>F200C25w4钢筋砼底板（壁厚20cm）</t>
  </si>
  <si>
    <t>0.78</t>
  </si>
  <si>
    <t>(6)</t>
  </si>
  <si>
    <t>F200C25w4钢筋砼侧墙（壁厚15cm）</t>
  </si>
  <si>
    <t>2.43</t>
  </si>
  <si>
    <t>(7)</t>
  </si>
  <si>
    <t>C15砼垫层（厚10cm）</t>
  </si>
  <si>
    <t>0.36</t>
  </si>
  <si>
    <t>(8)</t>
  </si>
  <si>
    <t>钢筋制安</t>
  </si>
  <si>
    <t>t</t>
  </si>
  <si>
    <t>0.394</t>
  </si>
  <si>
    <t>(9)</t>
  </si>
  <si>
    <t>钢模板制安</t>
  </si>
  <si>
    <r>
      <rPr>
        <sz val="11"/>
        <color rgb="FF000000"/>
        <rFont val="宋体"/>
        <charset val="134"/>
      </rPr>
      <t>m</t>
    </r>
    <r>
      <rPr>
        <vertAlign val="superscript"/>
        <sz val="11"/>
        <color rgb="FF000000"/>
        <rFont val="宋体"/>
        <charset val="134"/>
      </rPr>
      <t>2</t>
    </r>
  </si>
  <si>
    <t>41.72</t>
  </si>
  <si>
    <t>(10)</t>
  </si>
  <si>
    <t>井盖（DN800铸铁+锁）购置及安装</t>
  </si>
  <si>
    <t>个</t>
  </si>
  <si>
    <t>(11)</t>
  </si>
  <si>
    <t>DN63-PVC穿墙套管(280mm)购置及安装</t>
  </si>
  <si>
    <t>3</t>
  </si>
  <si>
    <t>新建井房（9㎡/座）</t>
  </si>
  <si>
    <t>3.1</t>
  </si>
  <si>
    <t>地上部分</t>
  </si>
  <si>
    <t>预制混凝土井房购置及安装（3.0m*3.0m)</t>
  </si>
  <si>
    <t>3.2</t>
  </si>
  <si>
    <t>地下部分</t>
  </si>
  <si>
    <t>131</t>
  </si>
  <si>
    <t>109</t>
  </si>
  <si>
    <t>F200C25w4砼顶板</t>
  </si>
  <si>
    <t>1.8</t>
  </si>
  <si>
    <t>F200C25w4钢筋砼圈梁</t>
  </si>
  <si>
    <t>1.56</t>
  </si>
  <si>
    <t>0.27</t>
  </si>
  <si>
    <t>19.79</t>
  </si>
  <si>
    <t>C25砼细部结构</t>
  </si>
  <si>
    <t>3.36</t>
  </si>
  <si>
    <t>砖砌墙</t>
  </si>
  <si>
    <t>9.9</t>
  </si>
  <si>
    <t>C15砼垫层</t>
  </si>
  <si>
    <t>2.05</t>
  </si>
  <si>
    <t>钢爬梯（防腐）购置及安装</t>
  </si>
  <si>
    <t>架</t>
  </si>
  <si>
    <t>二</t>
  </si>
  <si>
    <t>742执勤点</t>
  </si>
  <si>
    <t>机电井（DN219钢管井，150m深）</t>
  </si>
  <si>
    <t>眼</t>
  </si>
  <si>
    <t>机电井成孔（井深150m）</t>
  </si>
  <si>
    <t>m</t>
  </si>
  <si>
    <t>150</t>
  </si>
  <si>
    <t>机电井井管安装（DN219钢管，井深150m）</t>
  </si>
  <si>
    <t>机电井填封—透水层（井深150m）</t>
  </si>
  <si>
    <t>90</t>
  </si>
  <si>
    <t>机电井填封—非透水层（井深150m）</t>
  </si>
  <si>
    <t>60</t>
  </si>
  <si>
    <t>机电井洗井（井深150m）</t>
  </si>
  <si>
    <t>（1）</t>
  </si>
  <si>
    <t>53</t>
  </si>
  <si>
    <t>（2）</t>
  </si>
  <si>
    <t>475</t>
  </si>
  <si>
    <t>（3）</t>
  </si>
  <si>
    <t>（4）</t>
  </si>
  <si>
    <t>（5）</t>
  </si>
  <si>
    <t>17.64</t>
  </si>
  <si>
    <t>4</t>
  </si>
  <si>
    <t>电力工程</t>
  </si>
  <si>
    <t>0.4KV地埋低压电缆（YJLV22-3*25+1*16）购置及安装</t>
  </si>
  <si>
    <t>km</t>
  </si>
  <si>
    <t>0.16</t>
  </si>
  <si>
    <t>低压线缆土方工程</t>
  </si>
  <si>
    <t>土方开挖(低压电缆)</t>
  </si>
  <si>
    <t>7</t>
  </si>
  <si>
    <t>石方开挖(低压电缆)</t>
  </si>
  <si>
    <t>65</t>
  </si>
  <si>
    <t>土方回填(低压电缆)</t>
  </si>
  <si>
    <t>石方回填(低压电缆)</t>
  </si>
  <si>
    <t>2.4</t>
  </si>
  <si>
    <t>三</t>
  </si>
  <si>
    <t>川井边境派出所</t>
  </si>
  <si>
    <t>72</t>
  </si>
  <si>
    <t>0.012</t>
  </si>
  <si>
    <t>28.8</t>
  </si>
  <si>
    <t>砖砌地面恢复（宽1.8m）</t>
  </si>
  <si>
    <t>㎡</t>
  </si>
  <si>
    <t>75.6</t>
  </si>
  <si>
    <t>C25砼地面（6cm厚，F200，W6）</t>
  </si>
  <si>
    <t>4.54</t>
  </si>
  <si>
    <t>15.12</t>
  </si>
  <si>
    <t>原砖砌路面拆除</t>
  </si>
  <si>
    <t>废渣外运(运距2km）</t>
  </si>
  <si>
    <t>钢筋混凝土矩形阀门井（长×宽×深：1.1m×1.2m×2.2m）</t>
  </si>
  <si>
    <t>19</t>
  </si>
  <si>
    <t>11</t>
  </si>
  <si>
    <t>0.35</t>
  </si>
  <si>
    <t>0.64</t>
  </si>
  <si>
    <t>1.98</t>
  </si>
  <si>
    <t>0.4</t>
  </si>
  <si>
    <t>0.292</t>
  </si>
  <si>
    <t>34.43</t>
  </si>
  <si>
    <t>四</t>
  </si>
  <si>
    <t>乌拉特中旗边境管理大队</t>
  </si>
  <si>
    <t>10m3玻璃钢水窖</t>
  </si>
  <si>
    <t>321</t>
  </si>
  <si>
    <t>砂垫层</t>
  </si>
  <si>
    <t>5.82</t>
  </si>
  <si>
    <t>306</t>
  </si>
  <si>
    <t>砖砌圆形井口（1砖厚）</t>
  </si>
  <si>
    <t>3.06</t>
  </si>
  <si>
    <t>M7.5水泥砂浆抹面（厚度2cm）</t>
  </si>
  <si>
    <t>25.86</t>
  </si>
  <si>
    <t>砖壁Φ18钢爬梯制作安装</t>
  </si>
  <si>
    <t>0.015</t>
  </si>
  <si>
    <t>砖砌地面</t>
  </si>
  <si>
    <t>48</t>
  </si>
  <si>
    <t>红砖路缘石购置及安装</t>
  </si>
  <si>
    <t>一布一膜(0.3mm-200g/m2）</t>
  </si>
  <si>
    <t>方钢防护围栏购置及安装（h=1.5m）</t>
  </si>
  <si>
    <t>C20砼基础（30*30*50cm）</t>
  </si>
  <si>
    <t>0.54</t>
  </si>
  <si>
    <t>(12)</t>
  </si>
  <si>
    <t>钢模板制作及安装</t>
  </si>
  <si>
    <t>1.44</t>
  </si>
  <si>
    <t>(13)</t>
  </si>
  <si>
    <t>10m3玻璃钢储水窖购置及安装</t>
  </si>
  <si>
    <t>套</t>
  </si>
  <si>
    <t>(14)</t>
  </si>
  <si>
    <t>上层砼井圈井盖（内径Φ940）购置及安装</t>
  </si>
  <si>
    <t>(15)</t>
  </si>
  <si>
    <t>下层木质保温井盖（内径Φ700mm）购置及安装</t>
  </si>
  <si>
    <t>(16)</t>
  </si>
  <si>
    <t>玻璃钢井筒（壁厚12mm,内径700mm，高2.1m）购置及安装</t>
  </si>
  <si>
    <t>五</t>
  </si>
  <si>
    <t>伊和索伦道班</t>
  </si>
  <si>
    <t>312</t>
  </si>
  <si>
    <t>0.155</t>
  </si>
  <si>
    <t>第二部分 机电设备及安装工程</t>
  </si>
  <si>
    <t>水源工程</t>
  </si>
  <si>
    <t>150QJ5-100/14(3KW)潜水泵</t>
  </si>
  <si>
    <t>台</t>
  </si>
  <si>
    <t>水泵电缆3×2.5+1×1.5</t>
  </si>
  <si>
    <t>55</t>
  </si>
  <si>
    <t>Φ32PE泵管（1.25MPa）</t>
  </si>
  <si>
    <t>7×19-9mm钢丝绳</t>
  </si>
  <si>
    <t>控制箱（含空气开关等）</t>
  </si>
  <si>
    <t>钢制带锁井盖</t>
  </si>
  <si>
    <t>730执勤点</t>
  </si>
  <si>
    <t>35加仑水处理设备</t>
  </si>
  <si>
    <t>预处理系统</t>
  </si>
  <si>
    <t>自吸增压泵</t>
  </si>
  <si>
    <t>配阀组</t>
  </si>
  <si>
    <t>连接管</t>
  </si>
  <si>
    <t>宗</t>
  </si>
  <si>
    <t>直饮水处理系统</t>
  </si>
  <si>
    <t>一级过滤器</t>
  </si>
  <si>
    <t>二级过滤器</t>
  </si>
  <si>
    <t>三级过滤器</t>
  </si>
  <si>
    <t>不锈钢增压泵</t>
  </si>
  <si>
    <t>800G膜组件</t>
  </si>
  <si>
    <t>五级过滤器</t>
  </si>
  <si>
    <t>六级过滤芯</t>
  </si>
  <si>
    <t>压力桶</t>
  </si>
  <si>
    <t>电器元件</t>
  </si>
  <si>
    <t>批</t>
  </si>
  <si>
    <t>控制电器元件</t>
  </si>
  <si>
    <t>电源（220V）</t>
  </si>
  <si>
    <t>电导率监测仪（TDS）</t>
  </si>
  <si>
    <t>钢架机箱</t>
  </si>
  <si>
    <t>不锈钢大弯水龙头</t>
  </si>
  <si>
    <t>高低压开关</t>
  </si>
  <si>
    <t>进水电磁阀</t>
  </si>
  <si>
    <t>独立供电系统</t>
  </si>
  <si>
    <t>品牌机箱</t>
  </si>
  <si>
    <t>纯正弦波逆变器</t>
  </si>
  <si>
    <t>锂电池</t>
  </si>
  <si>
    <t>数显控制器</t>
  </si>
  <si>
    <t>太阳能过冲保护板</t>
  </si>
  <si>
    <t>市电互补充电器</t>
  </si>
  <si>
    <t>300W叠瓦单晶太阳能板</t>
  </si>
  <si>
    <t>块</t>
  </si>
  <si>
    <t>太阳能板配套支撑架</t>
  </si>
  <si>
    <t>线组一套</t>
  </si>
  <si>
    <t>米</t>
  </si>
  <si>
    <t>5</t>
  </si>
  <si>
    <t>150QJ5-150/21（4KW）潜水泵</t>
  </si>
  <si>
    <t>140</t>
  </si>
  <si>
    <t>呼和陶勒盖边境派出所</t>
  </si>
  <si>
    <t>150QJ5-128/18(4KW)潜水泵</t>
  </si>
  <si>
    <t>110</t>
  </si>
  <si>
    <t>恒压变频供水控制柜(4KW)</t>
  </si>
  <si>
    <t>六</t>
  </si>
  <si>
    <t>巴音乌兰边境派出所</t>
  </si>
  <si>
    <t>七</t>
  </si>
  <si>
    <t>玻璃钢储水窖</t>
  </si>
  <si>
    <t>太阳能电源</t>
  </si>
  <si>
    <t>200W单晶太阳能电池板(1580*810*35mm）</t>
  </si>
  <si>
    <t>太阳能板充电控制器DMD-20A</t>
  </si>
  <si>
    <t>蓄电池（100AH12V,含保温箱）</t>
  </si>
  <si>
    <t>太阳能基架</t>
  </si>
  <si>
    <t>220v照明线（BVVB-2*4mm2)</t>
  </si>
  <si>
    <t>控制柜(600*400*200mm)</t>
  </si>
  <si>
    <t>直流潜水泵（ZQB-12,150w，含水泵电缆）</t>
  </si>
  <si>
    <t>八</t>
  </si>
  <si>
    <t>（6）</t>
  </si>
  <si>
    <t>第三部分 金属结构设备及安装工程</t>
  </si>
  <si>
    <t>φ75PE100级管0.63Mpa</t>
  </si>
  <si>
    <t>3679</t>
  </si>
  <si>
    <t>正三通φ75*75*75</t>
  </si>
  <si>
    <t>弯头φ75</t>
  </si>
  <si>
    <t>8</t>
  </si>
  <si>
    <t>DN65暗杆单板楔式闸阀Z45x-10</t>
  </si>
  <si>
    <t>法兰盘DN65</t>
  </si>
  <si>
    <t>片</t>
  </si>
  <si>
    <t>水箱（1.6*0.8*0.8m)</t>
  </si>
  <si>
    <t>φ50PE100级管0.63Mpa</t>
  </si>
  <si>
    <t>正三通φ50*50*50</t>
  </si>
  <si>
    <t>弯头φ50</t>
  </si>
  <si>
    <t>DN50暗杆单板楔式闸阀Z45x-10</t>
  </si>
  <si>
    <t>法兰盘DN50</t>
  </si>
  <si>
    <t>30</t>
  </si>
  <si>
    <t>10m3玻璃钢储水窖</t>
  </si>
  <si>
    <t>PE进水管（直径90,0.4MPa）</t>
  </si>
  <si>
    <t>15</t>
  </si>
  <si>
    <t>DN90球阀</t>
  </si>
  <si>
    <t>DN90弯头</t>
  </si>
  <si>
    <t>DN90管帽</t>
  </si>
  <si>
    <t>φ110PE100级管0.63Mpa</t>
  </si>
  <si>
    <t>130</t>
  </si>
  <si>
    <t>正三通φ110*110*110</t>
  </si>
  <si>
    <t>弯头φ110</t>
  </si>
  <si>
    <t>DN100暗杆单板楔式闸阀Z45x-10</t>
  </si>
  <si>
    <t>法兰盘DN100</t>
  </si>
  <si>
    <t>第四部分 施工临时工程（固定报价）</t>
  </si>
  <si>
    <r>
      <rPr>
        <sz val="10"/>
        <rFont val="宋体"/>
        <charset val="134"/>
      </rPr>
      <t>单价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</si>
  <si>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合价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)</t>
    </r>
  </si>
  <si>
    <r>
      <rPr>
        <b/>
        <sz val="10"/>
        <color indexed="8"/>
        <rFont val="宋体"/>
        <charset val="134"/>
      </rPr>
      <t>第一部分</t>
    </r>
    <r>
      <rPr>
        <b/>
        <sz val="10"/>
        <color indexed="8"/>
        <rFont val="Times New Roman"/>
        <charset val="134"/>
      </rPr>
      <t>:</t>
    </r>
    <r>
      <rPr>
        <b/>
        <sz val="10"/>
        <color indexed="8"/>
        <rFont val="宋体"/>
        <charset val="134"/>
      </rPr>
      <t>建筑工程</t>
    </r>
  </si>
  <si>
    <r>
      <rPr>
        <b/>
        <sz val="10"/>
        <color rgb="FF000000"/>
        <rFont val="宋体"/>
        <charset val="134"/>
      </rPr>
      <t>一</t>
    </r>
  </si>
  <si>
    <r>
      <rPr>
        <b/>
        <sz val="10"/>
        <color rgb="FF000000"/>
        <rFont val="宋体"/>
        <charset val="134"/>
      </rPr>
      <t>呼勒斯太苏木</t>
    </r>
  </si>
  <si>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</si>
  <si>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机电井（</t>
    </r>
    <r>
      <rPr>
        <sz val="10"/>
        <color rgb="FF000000"/>
        <rFont val="Times New Roman"/>
        <charset val="134"/>
      </rPr>
      <t>DN219</t>
    </r>
    <r>
      <rPr>
        <sz val="10"/>
        <color rgb="FF000000"/>
        <rFont val="宋体"/>
        <charset val="134"/>
      </rPr>
      <t>钢管井，</t>
    </r>
    <r>
      <rPr>
        <sz val="10"/>
        <color rgb="FF000000"/>
        <rFont val="Times New Roman"/>
        <charset val="134"/>
      </rPr>
      <t>150m</t>
    </r>
    <r>
      <rPr>
        <sz val="10"/>
        <color rgb="FF000000"/>
        <rFont val="宋体"/>
        <charset val="134"/>
      </rPr>
      <t>深）</t>
    </r>
  </si>
  <si>
    <r>
      <rPr>
        <sz val="10"/>
        <color rgb="FF000000"/>
        <rFont val="宋体"/>
        <charset val="134"/>
      </rPr>
      <t>眼</t>
    </r>
  </si>
  <si>
    <r>
      <rPr>
        <sz val="10"/>
        <color rgb="FF000000"/>
        <rFont val="宋体"/>
        <charset val="134"/>
      </rPr>
      <t>机电井成孔</t>
    </r>
  </si>
  <si>
    <r>
      <rPr>
        <sz val="10"/>
        <color rgb="FF000000"/>
        <rFont val="宋体"/>
        <charset val="134"/>
      </rPr>
      <t>机电井井管安装（</t>
    </r>
    <r>
      <rPr>
        <sz val="10"/>
        <color rgb="FF000000"/>
        <rFont val="Times New Roman"/>
        <charset val="134"/>
      </rPr>
      <t>DN219</t>
    </r>
    <r>
      <rPr>
        <sz val="10"/>
        <color rgb="FF000000"/>
        <rFont val="宋体"/>
        <charset val="134"/>
      </rPr>
      <t>钢管）</t>
    </r>
  </si>
  <si>
    <r>
      <rPr>
        <sz val="10"/>
        <color rgb="FF000000"/>
        <rFont val="宋体"/>
        <charset val="134"/>
      </rPr>
      <t>机电井填封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宋体"/>
        <charset val="134"/>
      </rPr>
      <t>透水层</t>
    </r>
  </si>
  <si>
    <r>
      <rPr>
        <sz val="10"/>
        <color rgb="FF000000"/>
        <rFont val="宋体"/>
        <charset val="134"/>
      </rPr>
      <t>机电井填封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宋体"/>
        <charset val="134"/>
      </rPr>
      <t>非透水层</t>
    </r>
  </si>
  <si>
    <r>
      <rPr>
        <sz val="10"/>
        <color rgb="FF000000"/>
        <rFont val="宋体"/>
        <charset val="134"/>
      </rPr>
      <t>机电井洗井</t>
    </r>
  </si>
  <si>
    <r>
      <rPr>
        <b/>
        <sz val="10"/>
        <color rgb="FF000000"/>
        <rFont val="宋体"/>
        <charset val="134"/>
      </rPr>
      <t>二</t>
    </r>
  </si>
  <si>
    <r>
      <rPr>
        <b/>
        <sz val="10"/>
        <color rgb="FF000000"/>
        <rFont val="宋体"/>
        <charset val="134"/>
      </rPr>
      <t>巴音乌兰苏木</t>
    </r>
  </si>
  <si>
    <r>
      <rPr>
        <b/>
        <sz val="10"/>
        <color rgb="FF000000"/>
        <rFont val="宋体"/>
        <charset val="134"/>
      </rPr>
      <t>三</t>
    </r>
  </si>
  <si>
    <r>
      <rPr>
        <b/>
        <sz val="10"/>
        <color rgb="FF000000"/>
        <rFont val="宋体"/>
        <charset val="134"/>
      </rPr>
      <t>川井苏木</t>
    </r>
  </si>
  <si>
    <r>
      <rPr>
        <sz val="10"/>
        <color rgb="FF000000"/>
        <rFont val="Times New Roman"/>
        <charset val="134"/>
      </rPr>
      <t>10m3</t>
    </r>
    <r>
      <rPr>
        <sz val="10"/>
        <color rgb="FF000000"/>
        <rFont val="宋体"/>
        <charset val="134"/>
      </rPr>
      <t>玻璃钢水窖</t>
    </r>
  </si>
  <si>
    <r>
      <rPr>
        <sz val="10"/>
        <color rgb="FF000000"/>
        <rFont val="宋体"/>
        <charset val="134"/>
      </rPr>
      <t>座</t>
    </r>
  </si>
  <si>
    <r>
      <rPr>
        <sz val="10"/>
        <color rgb="FF000000"/>
        <rFont val="宋体"/>
        <charset val="134"/>
      </rPr>
      <t>土方开挖</t>
    </r>
  </si>
  <si>
    <t>m3</t>
  </si>
  <si>
    <r>
      <rPr>
        <sz val="10"/>
        <color rgb="FF000000"/>
        <rFont val="宋体"/>
        <charset val="134"/>
      </rPr>
      <t>石方开挖</t>
    </r>
  </si>
  <si>
    <r>
      <rPr>
        <sz val="10"/>
        <color rgb="FF000000"/>
        <rFont val="宋体"/>
        <charset val="134"/>
      </rPr>
      <t>砂垫层</t>
    </r>
  </si>
  <si>
    <r>
      <rPr>
        <sz val="10"/>
        <color rgb="FF000000"/>
        <rFont val="宋体"/>
        <charset val="134"/>
      </rPr>
      <t>土方回填</t>
    </r>
  </si>
  <si>
    <r>
      <rPr>
        <sz val="10"/>
        <color rgb="FF000000"/>
        <rFont val="宋体"/>
        <charset val="134"/>
      </rPr>
      <t>砖砌圆形井口（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砖厚）</t>
    </r>
  </si>
  <si>
    <r>
      <rPr>
        <sz val="10"/>
        <color rgb="FF000000"/>
        <rFont val="Times New Roman"/>
        <charset val="134"/>
      </rPr>
      <t>M7.5</t>
    </r>
    <r>
      <rPr>
        <sz val="10"/>
        <color rgb="FF000000"/>
        <rFont val="宋体"/>
        <charset val="134"/>
      </rPr>
      <t>水泥砂浆抹面</t>
    </r>
  </si>
  <si>
    <t>m2</t>
  </si>
  <si>
    <r>
      <rPr>
        <sz val="10"/>
        <color rgb="FF000000"/>
        <rFont val="宋体"/>
        <charset val="134"/>
      </rPr>
      <t>砖壁</t>
    </r>
    <r>
      <rPr>
        <sz val="10"/>
        <color rgb="FF000000"/>
        <rFont val="Times New Roman"/>
        <charset val="134"/>
      </rPr>
      <t>Φ18</t>
    </r>
    <r>
      <rPr>
        <sz val="10"/>
        <color rgb="FF000000"/>
        <rFont val="宋体"/>
        <charset val="134"/>
      </rPr>
      <t>钢爬梯制作安装</t>
    </r>
  </si>
  <si>
    <r>
      <rPr>
        <sz val="10"/>
        <color rgb="FF000000"/>
        <rFont val="宋体"/>
        <charset val="134"/>
      </rPr>
      <t>砖砌地面</t>
    </r>
  </si>
  <si>
    <r>
      <rPr>
        <sz val="10"/>
        <color rgb="FF000000"/>
        <rFont val="宋体"/>
        <charset val="134"/>
      </rPr>
      <t>复合土工膜</t>
    </r>
  </si>
  <si>
    <r>
      <rPr>
        <sz val="10"/>
        <color rgb="FF000000"/>
        <rFont val="宋体"/>
        <charset val="134"/>
      </rPr>
      <t>防护围栏及安装</t>
    </r>
  </si>
  <si>
    <r>
      <rPr>
        <sz val="10"/>
        <color rgb="FF000000"/>
        <rFont val="Times New Roman"/>
        <charset val="134"/>
      </rPr>
      <t>C20</t>
    </r>
    <r>
      <rPr>
        <sz val="10"/>
        <color rgb="FF000000"/>
        <rFont val="宋体"/>
        <charset val="134"/>
      </rPr>
      <t>砼底座（</t>
    </r>
    <r>
      <rPr>
        <sz val="10"/>
        <color rgb="FF000000"/>
        <rFont val="Times New Roman"/>
        <charset val="134"/>
      </rPr>
      <t>30*30*50cm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</si>
  <si>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钢模板制作及安装</t>
    </r>
  </si>
  <si>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二</t>
    </r>
    <r>
      <rPr>
        <sz val="10"/>
        <color rgb="FF000000"/>
        <rFont val="Times New Roman"/>
        <charset val="134"/>
      </rPr>
      <t>)</t>
    </r>
  </si>
  <si>
    <r>
      <rPr>
        <b/>
        <sz val="10"/>
        <color rgb="FF000000"/>
        <rFont val="宋体"/>
        <charset val="134"/>
      </rPr>
      <t>四</t>
    </r>
  </si>
  <si>
    <r>
      <rPr>
        <b/>
        <sz val="10"/>
        <color rgb="FF000000"/>
        <rFont val="宋体"/>
        <charset val="134"/>
      </rPr>
      <t>新呼热苏木</t>
    </r>
  </si>
  <si>
    <r>
      <rPr>
        <b/>
        <sz val="10"/>
        <color rgb="FF000000"/>
        <rFont val="宋体"/>
        <charset val="134"/>
      </rPr>
      <t>五</t>
    </r>
  </si>
  <si>
    <r>
      <rPr>
        <b/>
        <sz val="10"/>
        <color rgb="FF000000"/>
        <rFont val="宋体"/>
        <charset val="134"/>
      </rPr>
      <t>温更镇</t>
    </r>
  </si>
  <si>
    <r>
      <rPr>
        <b/>
        <sz val="10"/>
        <color rgb="FF000000"/>
        <rFont val="宋体"/>
        <charset val="134"/>
      </rPr>
      <t>六</t>
    </r>
  </si>
  <si>
    <r>
      <rPr>
        <b/>
        <sz val="10"/>
        <color rgb="FF000000"/>
        <rFont val="宋体"/>
        <charset val="134"/>
      </rPr>
      <t>甘其毛都镇</t>
    </r>
  </si>
  <si>
    <r>
      <rPr>
        <b/>
        <sz val="10"/>
        <color indexed="8"/>
        <rFont val="宋体"/>
        <charset val="134"/>
      </rPr>
      <t>第二部分</t>
    </r>
    <r>
      <rPr>
        <b/>
        <sz val="10"/>
        <color indexed="8"/>
        <rFont val="Times New Roman"/>
        <charset val="134"/>
      </rPr>
      <t xml:space="preserve">  </t>
    </r>
    <r>
      <rPr>
        <b/>
        <sz val="10"/>
        <color indexed="8"/>
        <rFont val="宋体"/>
        <charset val="134"/>
      </rPr>
      <t>机电设备及安装工程</t>
    </r>
  </si>
  <si>
    <r>
      <rPr>
        <sz val="10"/>
        <color rgb="FF000000"/>
        <rFont val="宋体"/>
        <charset val="134"/>
      </rPr>
      <t>水源工程</t>
    </r>
  </si>
  <si>
    <r>
      <rPr>
        <sz val="10"/>
        <color rgb="FF000000"/>
        <rFont val="Times New Roman"/>
        <charset val="134"/>
      </rPr>
      <t>100QJ2-150</t>
    </r>
    <r>
      <rPr>
        <sz val="10"/>
        <color rgb="FF000000"/>
        <rFont val="宋体"/>
        <charset val="134"/>
      </rPr>
      <t>潜水泵</t>
    </r>
  </si>
  <si>
    <r>
      <rPr>
        <sz val="10"/>
        <color rgb="FF000000"/>
        <rFont val="宋体"/>
        <charset val="134"/>
      </rPr>
      <t>台</t>
    </r>
  </si>
  <si>
    <r>
      <rPr>
        <sz val="10"/>
        <color rgb="FF000000"/>
        <rFont val="宋体"/>
        <charset val="134"/>
      </rPr>
      <t>铜芯电缆</t>
    </r>
    <r>
      <rPr>
        <sz val="10"/>
        <color rgb="FF000000"/>
        <rFont val="Times New Roman"/>
        <charset val="134"/>
      </rPr>
      <t>3×1.5+1×1</t>
    </r>
  </si>
  <si>
    <r>
      <rPr>
        <sz val="10"/>
        <color rgb="FF000000"/>
        <rFont val="宋体"/>
        <charset val="134"/>
      </rPr>
      <t>电缆</t>
    </r>
    <r>
      <rPr>
        <sz val="10"/>
        <color rgb="FF000000"/>
        <rFont val="Times New Roman"/>
        <charset val="134"/>
      </rPr>
      <t>3×1.5+1×1</t>
    </r>
  </si>
  <si>
    <r>
      <rPr>
        <sz val="10"/>
        <color rgb="FF000000"/>
        <rFont val="Times New Roman"/>
        <charset val="134"/>
      </rPr>
      <t>10m3</t>
    </r>
    <r>
      <rPr>
        <sz val="10"/>
        <color rgb="FF000000"/>
        <rFont val="宋体"/>
        <charset val="134"/>
      </rPr>
      <t>玻璃钢储水窖</t>
    </r>
  </si>
  <si>
    <r>
      <rPr>
        <sz val="10"/>
        <color rgb="FF000000"/>
        <rFont val="宋体"/>
        <charset val="134"/>
      </rPr>
      <t>太阳能电源</t>
    </r>
  </si>
  <si>
    <r>
      <rPr>
        <sz val="10"/>
        <color rgb="FF000000"/>
        <rFont val="宋体"/>
        <charset val="134"/>
      </rPr>
      <t>套</t>
    </r>
  </si>
  <si>
    <r>
      <rPr>
        <sz val="10"/>
        <color rgb="FF000000"/>
        <rFont val="Times New Roman"/>
        <charset val="134"/>
      </rPr>
      <t>200W</t>
    </r>
    <r>
      <rPr>
        <sz val="10"/>
        <color rgb="FF000000"/>
        <rFont val="宋体"/>
        <charset val="134"/>
      </rPr>
      <t>单晶太阳能电池板</t>
    </r>
    <r>
      <rPr>
        <sz val="10"/>
        <color rgb="FF000000"/>
        <rFont val="Times New Roman"/>
        <charset val="134"/>
      </rPr>
      <t>(1580*808*35mm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</si>
  <si>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块</t>
    </r>
  </si>
  <si>
    <r>
      <rPr>
        <sz val="10"/>
        <color rgb="FF000000"/>
        <rFont val="宋体"/>
        <charset val="134"/>
      </rPr>
      <t>太阳能板充电控制器</t>
    </r>
    <r>
      <rPr>
        <sz val="10"/>
        <color rgb="FF000000"/>
        <rFont val="Times New Roman"/>
        <charset val="134"/>
      </rPr>
      <t>DMD-60A</t>
    </r>
  </si>
  <si>
    <r>
      <rPr>
        <sz val="10"/>
        <color rgb="FF000000"/>
        <rFont val="宋体"/>
        <charset val="134"/>
      </rPr>
      <t>个</t>
    </r>
  </si>
  <si>
    <r>
      <rPr>
        <sz val="10"/>
        <color rgb="FF000000"/>
        <rFont val="宋体"/>
        <charset val="134"/>
      </rPr>
      <t>蓄电池（</t>
    </r>
    <r>
      <rPr>
        <sz val="10"/>
        <color rgb="FF000000"/>
        <rFont val="Times New Roman"/>
        <charset val="134"/>
      </rPr>
      <t>100AH12V,</t>
    </r>
    <r>
      <rPr>
        <sz val="10"/>
        <color rgb="FF000000"/>
        <rFont val="宋体"/>
        <charset val="134"/>
      </rPr>
      <t>含保温箱）</t>
    </r>
  </si>
  <si>
    <r>
      <rPr>
        <sz val="10"/>
        <color rgb="FF000000"/>
        <rFont val="宋体"/>
        <charset val="134"/>
      </rPr>
      <t>太阳能基架</t>
    </r>
  </si>
  <si>
    <r>
      <rPr>
        <sz val="10"/>
        <color rgb="FF000000"/>
        <rFont val="Times New Roman"/>
        <charset val="134"/>
      </rPr>
      <t>220v</t>
    </r>
    <r>
      <rPr>
        <sz val="10"/>
        <color rgb="FF000000"/>
        <rFont val="宋体"/>
        <charset val="134"/>
      </rPr>
      <t>照明线（</t>
    </r>
    <r>
      <rPr>
        <sz val="10"/>
        <color rgb="FF000000"/>
        <rFont val="Times New Roman"/>
        <charset val="134"/>
      </rPr>
      <t>BVVB-2*4mm2)</t>
    </r>
  </si>
  <si>
    <r>
      <rPr>
        <sz val="10"/>
        <color rgb="FF000000"/>
        <rFont val="宋体"/>
        <charset val="134"/>
      </rPr>
      <t>控制柜</t>
    </r>
    <r>
      <rPr>
        <sz val="10"/>
        <color rgb="FF000000"/>
        <rFont val="Times New Roman"/>
        <charset val="134"/>
      </rPr>
      <t>(600*400*200mm)</t>
    </r>
  </si>
  <si>
    <r>
      <rPr>
        <sz val="10"/>
        <color rgb="FF000000"/>
        <rFont val="宋体"/>
        <charset val="134"/>
      </rPr>
      <t>直流潜水泵（</t>
    </r>
    <r>
      <rPr>
        <sz val="10"/>
        <color rgb="FF000000"/>
        <rFont val="Times New Roman"/>
        <charset val="134"/>
      </rPr>
      <t>ZQB6X7-12,180w</t>
    </r>
    <r>
      <rPr>
        <sz val="10"/>
        <color rgb="FF000000"/>
        <rFont val="宋体"/>
        <charset val="134"/>
      </rPr>
      <t>）</t>
    </r>
  </si>
  <si>
    <r>
      <rPr>
        <b/>
        <sz val="10"/>
        <color indexed="8"/>
        <rFont val="宋体"/>
        <charset val="134"/>
      </rPr>
      <t>第三部分</t>
    </r>
    <r>
      <rPr>
        <b/>
        <sz val="10"/>
        <color indexed="8"/>
        <rFont val="Times New Roman"/>
        <charset val="134"/>
      </rPr>
      <t xml:space="preserve"> </t>
    </r>
    <r>
      <rPr>
        <b/>
        <sz val="10"/>
        <color indexed="8"/>
        <rFont val="宋体"/>
        <charset val="134"/>
      </rPr>
      <t>金属结构及安装工程</t>
    </r>
  </si>
  <si>
    <r>
      <rPr>
        <sz val="10"/>
        <color rgb="FF000000"/>
        <rFont val="Times New Roman"/>
        <charset val="134"/>
      </rPr>
      <t>Φ32PE</t>
    </r>
    <r>
      <rPr>
        <sz val="10"/>
        <color rgb="FF000000"/>
        <rFont val="宋体"/>
        <charset val="134"/>
      </rPr>
      <t>泵管（</t>
    </r>
    <r>
      <rPr>
        <sz val="10"/>
        <color rgb="FF000000"/>
        <rFont val="Times New Roman"/>
        <charset val="134"/>
      </rPr>
      <t>1.25MPa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</si>
  <si>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Times New Roman"/>
        <charset val="134"/>
      </rPr>
      <t>7×19-9mm</t>
    </r>
    <r>
      <rPr>
        <sz val="10"/>
        <color rgb="FF000000"/>
        <rFont val="宋体"/>
        <charset val="134"/>
      </rPr>
      <t>钢丝绳</t>
    </r>
  </si>
  <si>
    <r>
      <rPr>
        <sz val="10"/>
        <color rgb="FF000000"/>
        <rFont val="Times New Roman"/>
        <charset val="134"/>
      </rPr>
      <t>10m3</t>
    </r>
    <r>
      <rPr>
        <sz val="10"/>
        <color rgb="FF000000"/>
        <rFont val="宋体"/>
        <charset val="134"/>
      </rPr>
      <t>玻璃钢储水窖（含运费）</t>
    </r>
  </si>
  <si>
    <r>
      <rPr>
        <sz val="10"/>
        <color rgb="FF000000"/>
        <rFont val="宋体"/>
        <charset val="134"/>
      </rPr>
      <t>上层砼井圈井盖（内径</t>
    </r>
    <r>
      <rPr>
        <sz val="10"/>
        <color rgb="FF000000"/>
        <rFont val="Times New Roman"/>
        <charset val="134"/>
      </rPr>
      <t>Φ940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</si>
  <si>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下层木质保温井盖（内径</t>
    </r>
    <r>
      <rPr>
        <sz val="10"/>
        <color rgb="FF000000"/>
        <rFont val="Times New Roman"/>
        <charset val="134"/>
      </rPr>
      <t>Φ700mm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</si>
  <si>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玻璃钢井筒（壁厚</t>
    </r>
    <r>
      <rPr>
        <sz val="10"/>
        <color rgb="FF000000"/>
        <rFont val="Times New Roman"/>
        <charset val="134"/>
      </rPr>
      <t>12mm,</t>
    </r>
    <r>
      <rPr>
        <sz val="10"/>
        <color rgb="FF000000"/>
        <rFont val="宋体"/>
        <charset val="134"/>
      </rPr>
      <t>内径</t>
    </r>
    <r>
      <rPr>
        <sz val="10"/>
        <color rgb="FF000000"/>
        <rFont val="Times New Roman"/>
        <charset val="134"/>
      </rPr>
      <t>700mm</t>
    </r>
    <r>
      <rPr>
        <sz val="10"/>
        <color rgb="FF000000"/>
        <rFont val="宋体"/>
        <charset val="134"/>
      </rPr>
      <t>，高</t>
    </r>
    <r>
      <rPr>
        <sz val="10"/>
        <color rgb="FF000000"/>
        <rFont val="Times New Roman"/>
        <charset val="134"/>
      </rPr>
      <t>2.1m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</si>
  <si>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Times New Roman"/>
        <charset val="134"/>
      </rPr>
      <t>PE</t>
    </r>
    <r>
      <rPr>
        <sz val="10"/>
        <color rgb="FF000000"/>
        <rFont val="宋体"/>
        <charset val="134"/>
      </rPr>
      <t>进水管（直径</t>
    </r>
    <r>
      <rPr>
        <sz val="10"/>
        <color rgb="FF000000"/>
        <rFont val="Times New Roman"/>
        <charset val="134"/>
      </rPr>
      <t>90,0.4MPa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</si>
  <si>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Times New Roman"/>
        <charset val="134"/>
      </rPr>
      <t>DN90</t>
    </r>
    <r>
      <rPr>
        <sz val="10"/>
        <color rgb="FF000000"/>
        <rFont val="宋体"/>
        <charset val="134"/>
      </rPr>
      <t>球阀</t>
    </r>
  </si>
  <si>
    <r>
      <rPr>
        <sz val="10"/>
        <color rgb="FF000000"/>
        <rFont val="Times New Roman"/>
        <charset val="134"/>
      </rPr>
      <t>DN90</t>
    </r>
    <r>
      <rPr>
        <sz val="10"/>
        <color rgb="FF000000"/>
        <rFont val="宋体"/>
        <charset val="134"/>
      </rPr>
      <t>弯头</t>
    </r>
  </si>
  <si>
    <t>第四部分：临时工程</t>
  </si>
  <si>
    <t>施工房屋建筑工程</t>
  </si>
  <si>
    <t>办公、生活及文化福利建筑</t>
  </si>
  <si>
    <t>项</t>
  </si>
  <si>
    <t>其他施工临时工程</t>
  </si>
  <si>
    <r>
      <rPr>
        <b/>
        <sz val="10"/>
        <rFont val="宋体"/>
        <charset val="134"/>
      </rPr>
      <t>第五部分</t>
    </r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独立费用</t>
    </r>
  </si>
  <si>
    <t>建设管理费</t>
  </si>
  <si>
    <t>元</t>
  </si>
  <si>
    <t>工程建设监理费</t>
  </si>
  <si>
    <t>勘测设计费</t>
  </si>
  <si>
    <t>一至五部分合计</t>
  </si>
  <si>
    <t>基本预备费</t>
  </si>
  <si>
    <t>工程总投资</t>
  </si>
  <si>
    <t>机电设备及安装工程概算表</t>
  </si>
  <si>
    <t>合价(元)</t>
  </si>
  <si>
    <t>设备费</t>
  </si>
  <si>
    <t>安装费</t>
  </si>
  <si>
    <t>巴音乌兰苏木</t>
  </si>
  <si>
    <t>100QJ2-160潜水泵</t>
  </si>
  <si>
    <t>电缆型号变化、单价变化</t>
  </si>
  <si>
    <t>太阳能基架（镀锌角钢）</t>
  </si>
  <si>
    <t>甘其毛都镇</t>
  </si>
  <si>
    <t>金属结构设备及安装工程概算表</t>
  </si>
  <si>
    <t>第三部分金属结构设备及安装工程</t>
  </si>
  <si>
    <t>PE管Φ90（0.4MPa）</t>
  </si>
  <si>
    <t>水窖入户工程</t>
  </si>
  <si>
    <t>户</t>
  </si>
  <si>
    <t>单个工程量</t>
  </si>
  <si>
    <r>
      <rPr>
        <sz val="10"/>
        <color rgb="FF000000"/>
        <rFont val="宋体"/>
        <charset val="134"/>
        <scheme val="major"/>
      </rPr>
      <t>PE管Φ</t>
    </r>
    <r>
      <rPr>
        <sz val="10"/>
        <color indexed="8"/>
        <rFont val="宋体"/>
        <charset val="134"/>
      </rPr>
      <t>32</t>
    </r>
    <r>
      <rPr>
        <sz val="10"/>
        <color indexed="8"/>
        <rFont val="宋体"/>
        <charset val="134"/>
      </rPr>
      <t>（</t>
    </r>
    <r>
      <rPr>
        <sz val="10"/>
        <color indexed="8"/>
        <rFont val="宋体"/>
        <charset val="134"/>
      </rPr>
      <t>1.25Mpa)</t>
    </r>
  </si>
  <si>
    <t>DN15不锈钢水嘴</t>
  </si>
  <si>
    <t>PPRφ20×20弯头</t>
  </si>
  <si>
    <r>
      <rPr>
        <sz val="10"/>
        <color rgb="FF000000"/>
        <rFont val="宋体"/>
        <charset val="134"/>
        <scheme val="major"/>
      </rPr>
      <t>PPR快接变径</t>
    </r>
    <r>
      <rPr>
        <sz val="10"/>
        <color indexed="8"/>
        <rFont val="Calibri"/>
        <charset val="134"/>
      </rPr>
      <t>φ</t>
    </r>
    <r>
      <rPr>
        <sz val="10"/>
        <color indexed="8"/>
        <rFont val="宋体"/>
        <charset val="134"/>
      </rPr>
      <t>32变</t>
    </r>
    <r>
      <rPr>
        <sz val="10"/>
        <color indexed="8"/>
        <rFont val="Calibri"/>
        <charset val="134"/>
      </rPr>
      <t>φ</t>
    </r>
    <r>
      <rPr>
        <sz val="10"/>
        <color indexed="8"/>
        <rFont val="宋体"/>
        <charset val="134"/>
      </rPr>
      <t>20</t>
    </r>
  </si>
  <si>
    <t>PPRφ20立水杆及横管（2.0Mpa）</t>
  </si>
  <si>
    <t>PPRφ20×20内丝弯头</t>
  </si>
  <si>
    <t>（7）</t>
  </si>
  <si>
    <t>PPRφ20×20内丝</t>
  </si>
  <si>
    <t>（8）</t>
  </si>
  <si>
    <r>
      <rPr>
        <sz val="10"/>
        <color rgb="FF000000"/>
        <rFont val="宋体"/>
        <charset val="134"/>
        <scheme val="minor"/>
      </rPr>
      <t>PPR</t>
    </r>
    <r>
      <rPr>
        <sz val="10"/>
        <color indexed="8"/>
        <rFont val="Calibri"/>
        <charset val="134"/>
      </rPr>
      <t>φ</t>
    </r>
    <r>
      <rPr>
        <sz val="10"/>
        <color indexed="8"/>
        <rFont val="宋体"/>
        <charset val="134"/>
      </rPr>
      <t>20球阀</t>
    </r>
  </si>
  <si>
    <t>（9）</t>
  </si>
  <si>
    <t>φ20U型铁膨胀卡子</t>
  </si>
  <si>
    <t>水源井入户工程</t>
  </si>
  <si>
    <t>入户管道</t>
  </si>
  <si>
    <t>入户管道附属设备</t>
  </si>
  <si>
    <r>
      <rPr>
        <sz val="10"/>
        <color indexed="8"/>
        <rFont val="Times New Roman"/>
        <charset val="134"/>
      </rPr>
      <t>PE</t>
    </r>
    <r>
      <rPr>
        <sz val="10"/>
        <color indexed="8"/>
        <rFont val="宋体"/>
        <charset val="134"/>
      </rPr>
      <t>法兰</t>
    </r>
    <r>
      <rPr>
        <sz val="10"/>
        <color indexed="8"/>
        <rFont val="Times New Roman"/>
        <charset val="134"/>
      </rPr>
      <t>φ32</t>
    </r>
  </si>
  <si>
    <r>
      <rPr>
        <sz val="10"/>
        <color indexed="8"/>
        <rFont val="宋体"/>
        <charset val="134"/>
      </rPr>
      <t>个</t>
    </r>
  </si>
  <si>
    <r>
      <rPr>
        <sz val="10"/>
        <color indexed="8"/>
        <rFont val="宋体"/>
        <charset val="134"/>
      </rPr>
      <t>球阀</t>
    </r>
    <r>
      <rPr>
        <sz val="10"/>
        <color indexed="8"/>
        <rFont val="Times New Roman"/>
        <charset val="134"/>
      </rPr>
      <t>φ</t>
    </r>
    <r>
      <rPr>
        <sz val="10"/>
        <color indexed="8"/>
        <rFont val="宋体"/>
        <charset val="134"/>
      </rPr>
      <t>32</t>
    </r>
  </si>
  <si>
    <r>
      <rPr>
        <sz val="10"/>
        <color indexed="8"/>
        <rFont val="宋体"/>
        <charset val="134"/>
      </rPr>
      <t>排气阀</t>
    </r>
    <r>
      <rPr>
        <sz val="10"/>
        <color indexed="8"/>
        <rFont val="Times New Roman"/>
        <charset val="134"/>
      </rPr>
      <t>φ</t>
    </r>
    <r>
      <rPr>
        <sz val="10"/>
        <color indexed="8"/>
        <rFont val="宋体"/>
        <charset val="134"/>
      </rPr>
      <t>32</t>
    </r>
  </si>
  <si>
    <r>
      <rPr>
        <sz val="10"/>
        <color indexed="8"/>
        <rFont val="Times New Roman"/>
        <charset val="134"/>
      </rPr>
      <t>PE</t>
    </r>
    <r>
      <rPr>
        <sz val="10"/>
        <color indexed="8"/>
        <rFont val="宋体"/>
        <charset val="134"/>
      </rPr>
      <t>三通</t>
    </r>
    <r>
      <rPr>
        <sz val="10"/>
        <color indexed="8"/>
        <rFont val="Times New Roman"/>
        <charset val="134"/>
      </rPr>
      <t>φ</t>
    </r>
    <r>
      <rPr>
        <sz val="10"/>
        <color indexed="8"/>
        <rFont val="宋体"/>
        <charset val="134"/>
      </rPr>
      <t>32</t>
    </r>
  </si>
  <si>
    <t>施工临时工程概算表</t>
  </si>
  <si>
    <t>第四部分 施工临时工程</t>
  </si>
  <si>
    <t>0.005</t>
  </si>
  <si>
    <t>0.01</t>
  </si>
  <si>
    <t>独立费用概算表</t>
  </si>
  <si>
    <t>计算基数(元)</t>
  </si>
  <si>
    <t>费率</t>
  </si>
  <si>
    <t>第五部分 独立费用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</si>
</sst>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%"/>
    <numFmt numFmtId="180" formatCode="0;_哿"/>
    <numFmt numFmtId="181" formatCode="0;_ࣿ"/>
  </numFmts>
  <fonts count="62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9"/>
      <color indexed="8"/>
      <name val="宋体"/>
      <charset val="134"/>
    </font>
    <font>
      <sz val="20"/>
      <color indexed="8"/>
      <name val="黑体"/>
      <charset val="134"/>
    </font>
    <font>
      <sz val="10"/>
      <name val="Times New Roman"/>
      <charset val="134"/>
    </font>
    <font>
      <sz val="2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vertAlign val="superscript"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22" applyNumberFormat="0" applyAlignment="0" applyProtection="0">
      <alignment vertical="center"/>
    </xf>
    <xf numFmtId="0" fontId="46" fillId="4" borderId="23" applyNumberFormat="0" applyAlignment="0" applyProtection="0">
      <alignment vertical="center"/>
    </xf>
    <xf numFmtId="0" fontId="47" fillId="4" borderId="22" applyNumberFormat="0" applyAlignment="0" applyProtection="0">
      <alignment vertical="center"/>
    </xf>
    <xf numFmtId="0" fontId="48" fillId="5" borderId="24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6" fillId="0" borderId="0"/>
    <xf numFmtId="0" fontId="56" fillId="0" borderId="0"/>
  </cellStyleXfs>
  <cellXfs count="16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 shrinkToFit="1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 readingOrder="1"/>
    </xf>
    <xf numFmtId="0" fontId="7" fillId="0" borderId="12" xfId="0" applyNumberFormat="1" applyFont="1" applyFill="1" applyBorder="1" applyAlignment="1">
      <alignment horizontal="center" vertical="center" readingOrder="1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7" fontId="15" fillId="0" borderId="12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50" applyNumberFormat="1" applyFont="1" applyFill="1" applyBorder="1" applyAlignment="1"/>
    <xf numFmtId="0" fontId="4" fillId="0" borderId="0" xfId="50" applyFont="1" applyFill="1" applyAlignment="1">
      <alignment horizontal="center" vertical="center"/>
    </xf>
    <xf numFmtId="49" fontId="17" fillId="0" borderId="0" xfId="50" applyNumberFormat="1" applyFont="1" applyFill="1" applyAlignment="1">
      <alignment horizontal="center" vertical="center"/>
    </xf>
    <xf numFmtId="0" fontId="17" fillId="0" borderId="0" xfId="50" applyNumberFormat="1" applyFont="1" applyFill="1" applyBorder="1" applyAlignment="1">
      <alignment horizontal="center" vertical="center" wrapText="1"/>
    </xf>
    <xf numFmtId="0" fontId="17" fillId="0" borderId="0" xfId="50" applyNumberFormat="1" applyFont="1" applyFill="1" applyBorder="1" applyAlignment="1">
      <alignment horizontal="center" vertical="center"/>
    </xf>
    <xf numFmtId="0" fontId="17" fillId="0" borderId="0" xfId="50" applyNumberFormat="1" applyFont="1" applyFill="1" applyAlignment="1">
      <alignment horizontal="center" vertical="center"/>
    </xf>
    <xf numFmtId="0" fontId="17" fillId="0" borderId="0" xfId="50" applyFont="1" applyFill="1" applyAlignment="1">
      <alignment horizontal="center" vertical="center"/>
    </xf>
    <xf numFmtId="177" fontId="17" fillId="0" borderId="0" xfId="50" applyNumberFormat="1" applyFont="1" applyFill="1" applyBorder="1" applyAlignment="1">
      <alignment horizontal="center" vertical="center"/>
    </xf>
    <xf numFmtId="0" fontId="18" fillId="0" borderId="1" xfId="50" applyNumberFormat="1" applyFont="1" applyFill="1" applyBorder="1" applyAlignment="1">
      <alignment horizontal="center" vertical="center" wrapText="1"/>
    </xf>
    <xf numFmtId="49" fontId="4" fillId="0" borderId="12" xfId="50" applyNumberFormat="1" applyFont="1" applyFill="1" applyBorder="1" applyAlignment="1">
      <alignment horizontal="center" vertical="center" wrapText="1"/>
    </xf>
    <xf numFmtId="0" fontId="4" fillId="0" borderId="12" xfId="50" applyNumberFormat="1" applyFont="1" applyFill="1" applyBorder="1" applyAlignment="1">
      <alignment horizontal="center" vertical="center" wrapText="1"/>
    </xf>
    <xf numFmtId="0" fontId="15" fillId="0" borderId="12" xfId="5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 readingOrder="1"/>
    </xf>
    <xf numFmtId="0" fontId="15" fillId="0" borderId="12" xfId="0" applyNumberFormat="1" applyFont="1" applyFill="1" applyBorder="1" applyAlignment="1">
      <alignment horizontal="center" vertical="center" readingOrder="1"/>
    </xf>
    <xf numFmtId="0" fontId="4" fillId="0" borderId="12" xfId="0" applyFont="1" applyFill="1" applyBorder="1" applyAlignment="1">
      <alignment horizontal="center" vertical="center" wrapText="1" shrinkToFit="1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7" fillId="0" borderId="12" xfId="5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 shrinkToFit="1"/>
    </xf>
    <xf numFmtId="177" fontId="4" fillId="0" borderId="12" xfId="5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0" xfId="50" applyNumberFormat="1" applyFont="1" applyFill="1" applyBorder="1" applyAlignment="1">
      <alignment horizontal="center" vertical="center"/>
    </xf>
    <xf numFmtId="177" fontId="4" fillId="0" borderId="12" xfId="50" applyNumberFormat="1" applyFont="1" applyFill="1" applyBorder="1" applyAlignment="1">
      <alignment horizontal="center" vertical="center"/>
    </xf>
    <xf numFmtId="177" fontId="4" fillId="0" borderId="0" xfId="5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177" fontId="21" fillId="0" borderId="0" xfId="0" applyNumberFormat="1" applyFont="1" applyFill="1">
      <alignment vertical="center"/>
    </xf>
    <xf numFmtId="0" fontId="4" fillId="0" borderId="12" xfId="49" applyFont="1" applyFill="1" applyBorder="1" applyAlignment="1">
      <alignment horizontal="center" vertical="center" wrapText="1"/>
    </xf>
    <xf numFmtId="177" fontId="4" fillId="0" borderId="12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0" fontId="22" fillId="0" borderId="14" xfId="49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/>
    </xf>
    <xf numFmtId="177" fontId="15" fillId="0" borderId="14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>
      <alignment vertical="center"/>
    </xf>
    <xf numFmtId="177" fontId="20" fillId="0" borderId="0" xfId="0" applyNumberFormat="1" applyFont="1" applyFill="1">
      <alignment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wrapText="1" shrinkToFit="1"/>
    </xf>
    <xf numFmtId="177" fontId="24" fillId="0" borderId="15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 shrinkToFit="1"/>
    </xf>
    <xf numFmtId="177" fontId="24" fillId="0" borderId="14" xfId="0" applyNumberFormat="1" applyFont="1" applyFill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77" fontId="24" fillId="0" borderId="12" xfId="0" applyNumberFormat="1" applyFont="1" applyFill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horizontal="center" vertical="center"/>
    </xf>
    <xf numFmtId="49" fontId="19" fillId="0" borderId="12" xfId="0" applyNumberFormat="1" applyFont="1" applyBorder="1">
      <alignment vertical="center"/>
    </xf>
    <xf numFmtId="0" fontId="22" fillId="0" borderId="12" xfId="0" applyFont="1" applyFill="1" applyBorder="1" applyAlignment="1">
      <alignment horizontal="center" vertical="center" wrapText="1" shrinkToFit="1"/>
    </xf>
    <xf numFmtId="0" fontId="26" fillId="0" borderId="16" xfId="0" applyFont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9" fontId="14" fillId="0" borderId="12" xfId="49" applyNumberFormat="1" applyFont="1" applyFill="1" applyBorder="1" applyAlignment="1">
      <alignment horizontal="center" vertical="center"/>
    </xf>
    <xf numFmtId="0" fontId="15" fillId="0" borderId="12" xfId="49" applyFont="1" applyFill="1" applyBorder="1" applyAlignment="1">
      <alignment horizontal="center" vertical="center"/>
    </xf>
    <xf numFmtId="0" fontId="15" fillId="0" borderId="12" xfId="49" applyFont="1" applyFill="1" applyBorder="1" applyAlignment="1">
      <alignment horizontal="center" vertical="center" wrapText="1"/>
    </xf>
    <xf numFmtId="177" fontId="15" fillId="0" borderId="12" xfId="49" applyNumberFormat="1" applyFont="1" applyFill="1" applyBorder="1" applyAlignment="1">
      <alignment horizontal="center" vertical="center"/>
    </xf>
    <xf numFmtId="0" fontId="4" fillId="0" borderId="12" xfId="49" applyFont="1" applyFill="1" applyBorder="1" applyAlignment="1">
      <alignment horizontal="center" vertical="center"/>
    </xf>
    <xf numFmtId="179" fontId="4" fillId="0" borderId="12" xfId="49" applyNumberFormat="1" applyFont="1" applyFill="1" applyBorder="1" applyAlignment="1">
      <alignment horizontal="center" vertical="center"/>
    </xf>
    <xf numFmtId="10" fontId="14" fillId="0" borderId="12" xfId="49" applyNumberFormat="1" applyFont="1" applyFill="1" applyBorder="1" applyAlignment="1">
      <alignment horizontal="center" vertical="center"/>
    </xf>
    <xf numFmtId="10" fontId="4" fillId="0" borderId="12" xfId="49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180" fontId="21" fillId="0" borderId="0" xfId="0" applyNumberFormat="1" applyFont="1" applyFill="1">
      <alignment vertical="center"/>
    </xf>
    <xf numFmtId="176" fontId="21" fillId="0" borderId="0" xfId="0" applyNumberFormat="1" applyFont="1" applyFill="1">
      <alignment vertical="center"/>
    </xf>
    <xf numFmtId="181" fontId="21" fillId="0" borderId="0" xfId="0" applyNumberFormat="1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9" fillId="0" borderId="0" xfId="49" applyFont="1" applyFill="1" applyAlignment="1">
      <alignment horizontal="center" vertical="center" wrapText="1"/>
    </xf>
    <xf numFmtId="0" fontId="30" fillId="0" borderId="12" xfId="49" applyFont="1" applyFill="1" applyBorder="1" applyAlignment="1">
      <alignment horizontal="center" vertical="center" wrapText="1"/>
    </xf>
    <xf numFmtId="0" fontId="30" fillId="0" borderId="17" xfId="49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 shrinkToFit="1"/>
    </xf>
    <xf numFmtId="0" fontId="32" fillId="0" borderId="9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 wrapText="1" shrinkToFit="1"/>
    </xf>
    <xf numFmtId="0" fontId="33" fillId="0" borderId="9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 wrapText="1" shrinkToFit="1"/>
    </xf>
    <xf numFmtId="0" fontId="36" fillId="0" borderId="18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6071;&#27010;&#31639;8.19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 01 工程部分总概算表"/>
      <sheetName val="表 02 建筑工程概算表 链接"/>
      <sheetName val="表 02 建筑工程概算表 (2)"/>
      <sheetName val="表 02 建筑工程概算表 (4)"/>
      <sheetName val="表 02 建筑工程概算表 (3)"/>
      <sheetName val="机电 "/>
      <sheetName val="金属"/>
      <sheetName val="表 05 施工临时工程概算表 (2)"/>
      <sheetName val="表 06 独立费用概算表 (2)"/>
      <sheetName val="附表 01 建筑工程单价汇总表 (2)"/>
      <sheetName val="附表 03 主要材料预算价格汇总表 (2)"/>
      <sheetName val="附表 04 其他材料预算价格汇总表 (2)"/>
      <sheetName val="附表 05 施工机械台时费汇总表 (2)"/>
      <sheetName val="附表 06 主要工程量汇总表(主要工程量数量小于21个时)"/>
      <sheetName val="附表 07 主要材料量汇总表(主要材料数量小于11个时)"/>
      <sheetName val="附表 08 工时数量汇总表"/>
      <sheetName val="附件表 01 人工预算单价计算表"/>
      <sheetName val="附件表 02 主要材料运输费用计算表"/>
      <sheetName val="附件表 03 主要材料预算价格计算表"/>
      <sheetName val="附件表 07 电价计算表"/>
      <sheetName val="附件表 08 风价计算表"/>
      <sheetName val="附件表 09 水价计算表"/>
      <sheetName val="附件表 04 混凝土材料单价计算表"/>
      <sheetName val="附件表 05 建筑工程清单单价表"/>
      <sheetName val="表 02 建筑工程概算表"/>
    </sheetNames>
    <sheetDataSet>
      <sheetData sheetId="0"/>
      <sheetData sheetId="1"/>
      <sheetData sheetId="2">
        <row r="4">
          <cell r="F4">
            <v>11168448</v>
          </cell>
        </row>
        <row r="8">
          <cell r="S8">
            <v>920</v>
          </cell>
        </row>
        <row r="13">
          <cell r="D13">
            <v>63</v>
          </cell>
        </row>
        <row r="28">
          <cell r="I28">
            <v>20</v>
          </cell>
        </row>
        <row r="49">
          <cell r="S49">
            <v>1440</v>
          </cell>
        </row>
        <row r="54">
          <cell r="D54">
            <v>75</v>
          </cell>
        </row>
        <row r="68">
          <cell r="D68">
            <v>37</v>
          </cell>
        </row>
        <row r="69">
          <cell r="I69">
            <v>20</v>
          </cell>
        </row>
        <row r="71">
          <cell r="D71">
            <v>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0"/>
  <sheetViews>
    <sheetView tabSelected="1" workbookViewId="0">
      <pane xSplit="4" ySplit="4" topLeftCell="E378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5" outlineLevelCol="5"/>
  <cols>
    <col min="1" max="1" width="8.5" style="148" customWidth="1"/>
    <col min="2" max="2" width="40.25" style="148" customWidth="1"/>
    <col min="3" max="3" width="8.325" style="148" customWidth="1"/>
    <col min="4" max="4" width="9.38333333333333" style="148" customWidth="1"/>
    <col min="5" max="16384" width="9" style="148"/>
  </cols>
  <sheetData>
    <row r="1" ht="20.1" customHeight="1" spans="1:6">
      <c r="A1" s="149" t="s">
        <v>0</v>
      </c>
      <c r="B1" s="149"/>
      <c r="C1" s="149"/>
      <c r="D1" s="149"/>
      <c r="E1" s="149"/>
      <c r="F1" s="149"/>
    </row>
    <row r="2" ht="13" customHeight="1" spans="1:6">
      <c r="A2" s="149"/>
      <c r="B2" s="149"/>
      <c r="C2" s="149"/>
      <c r="D2" s="149"/>
      <c r="E2" s="149"/>
      <c r="F2" s="149"/>
    </row>
    <row r="3" s="147" customFormat="1" ht="20.1" customHeight="1" spans="1:6">
      <c r="A3" s="150" t="s">
        <v>1</v>
      </c>
      <c r="B3" s="150" t="s">
        <v>2</v>
      </c>
      <c r="C3" s="150" t="s">
        <v>3</v>
      </c>
      <c r="D3" s="151" t="s">
        <v>4</v>
      </c>
      <c r="E3" s="152" t="s">
        <v>5</v>
      </c>
      <c r="F3" s="152" t="s">
        <v>6</v>
      </c>
    </row>
    <row r="4" s="147" customFormat="1" ht="14" customHeight="1" spans="1:6">
      <c r="A4" s="150"/>
      <c r="B4" s="150"/>
      <c r="C4" s="150"/>
      <c r="D4" s="151"/>
      <c r="E4" s="152"/>
      <c r="F4" s="152"/>
    </row>
    <row r="5" s="147" customFormat="1" ht="14.25" spans="1:6">
      <c r="A5" s="153" t="s">
        <v>7</v>
      </c>
      <c r="B5" s="154" t="s">
        <v>8</v>
      </c>
      <c r="C5" s="155" t="s">
        <v>7</v>
      </c>
      <c r="D5" s="156" t="s">
        <v>7</v>
      </c>
      <c r="E5" s="152"/>
      <c r="F5" s="152"/>
    </row>
    <row r="6" ht="13.5" spans="1:6">
      <c r="A6" s="157" t="s">
        <v>9</v>
      </c>
      <c r="B6" s="158" t="s">
        <v>10</v>
      </c>
      <c r="C6" s="159" t="s">
        <v>7</v>
      </c>
      <c r="D6" s="160" t="s">
        <v>7</v>
      </c>
      <c r="E6" s="161"/>
      <c r="F6" s="161"/>
    </row>
    <row r="7" ht="13.5" spans="1:6">
      <c r="A7" s="157" t="s">
        <v>11</v>
      </c>
      <c r="B7" s="158" t="s">
        <v>12</v>
      </c>
      <c r="C7" s="159" t="s">
        <v>7</v>
      </c>
      <c r="D7" s="160" t="s">
        <v>7</v>
      </c>
      <c r="E7" s="161"/>
      <c r="F7" s="161"/>
    </row>
    <row r="8" spans="1:6">
      <c r="A8" s="157" t="s">
        <v>13</v>
      </c>
      <c r="B8" s="158" t="s">
        <v>14</v>
      </c>
      <c r="C8" s="162" t="s">
        <v>15</v>
      </c>
      <c r="D8" s="160" t="s">
        <v>16</v>
      </c>
      <c r="E8" s="161"/>
      <c r="F8" s="161"/>
    </row>
    <row r="9" spans="1:6">
      <c r="A9" s="157" t="s">
        <v>17</v>
      </c>
      <c r="B9" s="158" t="s">
        <v>18</v>
      </c>
      <c r="C9" s="162" t="s">
        <v>15</v>
      </c>
      <c r="D9" s="160" t="s">
        <v>19</v>
      </c>
      <c r="E9" s="161"/>
      <c r="F9" s="161"/>
    </row>
    <row r="10" spans="1:6">
      <c r="A10" s="157" t="s">
        <v>20</v>
      </c>
      <c r="B10" s="158" t="s">
        <v>21</v>
      </c>
      <c r="C10" s="162" t="s">
        <v>15</v>
      </c>
      <c r="D10" s="160" t="s">
        <v>16</v>
      </c>
      <c r="E10" s="161"/>
      <c r="F10" s="161"/>
    </row>
    <row r="11" spans="1:6">
      <c r="A11" s="157" t="s">
        <v>22</v>
      </c>
      <c r="B11" s="158" t="s">
        <v>23</v>
      </c>
      <c r="C11" s="162" t="s">
        <v>15</v>
      </c>
      <c r="D11" s="160" t="s">
        <v>19</v>
      </c>
      <c r="E11" s="161"/>
      <c r="F11" s="161"/>
    </row>
    <row r="12" spans="1:6">
      <c r="A12" s="157" t="s">
        <v>24</v>
      </c>
      <c r="B12" s="158" t="s">
        <v>25</v>
      </c>
      <c r="C12" s="162" t="s">
        <v>15</v>
      </c>
      <c r="D12" s="160" t="s">
        <v>26</v>
      </c>
      <c r="E12" s="161"/>
      <c r="F12" s="161"/>
    </row>
    <row r="13" ht="27" spans="1:6">
      <c r="A13" s="157" t="s">
        <v>27</v>
      </c>
      <c r="B13" s="158" t="s">
        <v>28</v>
      </c>
      <c r="C13" s="159" t="s">
        <v>29</v>
      </c>
      <c r="D13" s="160" t="s">
        <v>11</v>
      </c>
      <c r="E13" s="161"/>
      <c r="F13" s="161"/>
    </row>
    <row r="14" spans="1:6">
      <c r="A14" s="157" t="s">
        <v>13</v>
      </c>
      <c r="B14" s="158" t="s">
        <v>30</v>
      </c>
      <c r="C14" s="162" t="s">
        <v>15</v>
      </c>
      <c r="D14" s="160" t="s">
        <v>27</v>
      </c>
      <c r="E14" s="161"/>
      <c r="F14" s="161"/>
    </row>
    <row r="15" spans="1:6">
      <c r="A15" s="157" t="s">
        <v>17</v>
      </c>
      <c r="B15" s="158" t="s">
        <v>31</v>
      </c>
      <c r="C15" s="162" t="s">
        <v>15</v>
      </c>
      <c r="D15" s="160" t="s">
        <v>32</v>
      </c>
      <c r="E15" s="161"/>
      <c r="F15" s="161"/>
    </row>
    <row r="16" spans="1:6">
      <c r="A16" s="157" t="s">
        <v>20</v>
      </c>
      <c r="B16" s="158" t="s">
        <v>33</v>
      </c>
      <c r="C16" s="162" t="s">
        <v>15</v>
      </c>
      <c r="D16" s="160" t="s">
        <v>34</v>
      </c>
      <c r="E16" s="161"/>
      <c r="F16" s="161"/>
    </row>
    <row r="17" spans="1:6">
      <c r="A17" s="157" t="s">
        <v>22</v>
      </c>
      <c r="B17" s="158" t="s">
        <v>35</v>
      </c>
      <c r="C17" s="162" t="s">
        <v>15</v>
      </c>
      <c r="D17" s="160" t="s">
        <v>36</v>
      </c>
      <c r="E17" s="161"/>
      <c r="F17" s="161"/>
    </row>
    <row r="18" spans="1:6">
      <c r="A18" s="157" t="s">
        <v>24</v>
      </c>
      <c r="B18" s="158" t="s">
        <v>37</v>
      </c>
      <c r="C18" s="162" t="s">
        <v>15</v>
      </c>
      <c r="D18" s="160" t="s">
        <v>38</v>
      </c>
      <c r="E18" s="161"/>
      <c r="F18" s="161"/>
    </row>
    <row r="19" spans="1:6">
      <c r="A19" s="157" t="s">
        <v>39</v>
      </c>
      <c r="B19" s="158" t="s">
        <v>40</v>
      </c>
      <c r="C19" s="162" t="s">
        <v>15</v>
      </c>
      <c r="D19" s="160" t="s">
        <v>41</v>
      </c>
      <c r="E19" s="161"/>
      <c r="F19" s="161"/>
    </row>
    <row r="20" spans="1:6">
      <c r="A20" s="157" t="s">
        <v>42</v>
      </c>
      <c r="B20" s="158" t="s">
        <v>43</v>
      </c>
      <c r="C20" s="162" t="s">
        <v>15</v>
      </c>
      <c r="D20" s="160" t="s">
        <v>44</v>
      </c>
      <c r="E20" s="161"/>
      <c r="F20" s="161"/>
    </row>
    <row r="21" ht="13.5" spans="1:6">
      <c r="A21" s="157" t="s">
        <v>45</v>
      </c>
      <c r="B21" s="158" t="s">
        <v>46</v>
      </c>
      <c r="C21" s="159" t="s">
        <v>47</v>
      </c>
      <c r="D21" s="160" t="s">
        <v>48</v>
      </c>
      <c r="E21" s="161"/>
      <c r="F21" s="161"/>
    </row>
    <row r="22" spans="1:6">
      <c r="A22" s="157" t="s">
        <v>49</v>
      </c>
      <c r="B22" s="158" t="s">
        <v>50</v>
      </c>
      <c r="C22" s="162" t="s">
        <v>51</v>
      </c>
      <c r="D22" s="160" t="s">
        <v>52</v>
      </c>
      <c r="E22" s="161"/>
      <c r="F22" s="161"/>
    </row>
    <row r="23" ht="13.5" spans="1:6">
      <c r="A23" s="157" t="s">
        <v>53</v>
      </c>
      <c r="B23" s="158" t="s">
        <v>54</v>
      </c>
      <c r="C23" s="159" t="s">
        <v>55</v>
      </c>
      <c r="D23" s="160" t="s">
        <v>11</v>
      </c>
      <c r="E23" s="161"/>
      <c r="F23" s="161"/>
    </row>
    <row r="24" ht="13.5" spans="1:6">
      <c r="A24" s="157" t="s">
        <v>56</v>
      </c>
      <c r="B24" s="158" t="s">
        <v>57</v>
      </c>
      <c r="C24" s="159" t="s">
        <v>55</v>
      </c>
      <c r="D24" s="160" t="s">
        <v>27</v>
      </c>
      <c r="E24" s="161"/>
      <c r="F24" s="161"/>
    </row>
    <row r="25" ht="13.5" spans="1:6">
      <c r="A25" s="157" t="s">
        <v>58</v>
      </c>
      <c r="B25" s="158" t="s">
        <v>59</v>
      </c>
      <c r="C25" s="159" t="s">
        <v>29</v>
      </c>
      <c r="D25" s="160" t="s">
        <v>11</v>
      </c>
      <c r="E25" s="161"/>
      <c r="F25" s="161"/>
    </row>
    <row r="26" ht="13.5" spans="1:6">
      <c r="A26" s="157" t="s">
        <v>60</v>
      </c>
      <c r="B26" s="158" t="s">
        <v>61</v>
      </c>
      <c r="C26" s="159" t="s">
        <v>7</v>
      </c>
      <c r="D26" s="160" t="s">
        <v>7</v>
      </c>
      <c r="E26" s="161"/>
      <c r="F26" s="161"/>
    </row>
    <row r="27" ht="13.5" spans="1:6">
      <c r="A27" s="157" t="s">
        <v>13</v>
      </c>
      <c r="B27" s="158" t="s">
        <v>62</v>
      </c>
      <c r="C27" s="159" t="s">
        <v>29</v>
      </c>
      <c r="D27" s="160" t="s">
        <v>11</v>
      </c>
      <c r="E27" s="161"/>
      <c r="F27" s="161"/>
    </row>
    <row r="28" ht="13.5" spans="1:6">
      <c r="A28" s="157" t="s">
        <v>63</v>
      </c>
      <c r="B28" s="158" t="s">
        <v>64</v>
      </c>
      <c r="C28" s="159" t="s">
        <v>7</v>
      </c>
      <c r="D28" s="160" t="s">
        <v>7</v>
      </c>
      <c r="E28" s="161"/>
      <c r="F28" s="161"/>
    </row>
    <row r="29" spans="1:6">
      <c r="A29" s="157" t="s">
        <v>13</v>
      </c>
      <c r="B29" s="158" t="s">
        <v>30</v>
      </c>
      <c r="C29" s="162" t="s">
        <v>15</v>
      </c>
      <c r="D29" s="160" t="s">
        <v>65</v>
      </c>
      <c r="E29" s="161"/>
      <c r="F29" s="161"/>
    </row>
    <row r="30" spans="1:6">
      <c r="A30" s="157" t="s">
        <v>17</v>
      </c>
      <c r="B30" s="158" t="s">
        <v>33</v>
      </c>
      <c r="C30" s="162" t="s">
        <v>15</v>
      </c>
      <c r="D30" s="160" t="s">
        <v>66</v>
      </c>
      <c r="E30" s="161"/>
      <c r="F30" s="161"/>
    </row>
    <row r="31" spans="1:6">
      <c r="A31" s="157" t="s">
        <v>20</v>
      </c>
      <c r="B31" s="158" t="s">
        <v>67</v>
      </c>
      <c r="C31" s="162" t="s">
        <v>15</v>
      </c>
      <c r="D31" s="160" t="s">
        <v>68</v>
      </c>
      <c r="E31" s="161"/>
      <c r="F31" s="161"/>
    </row>
    <row r="32" spans="1:6">
      <c r="A32" s="157" t="s">
        <v>22</v>
      </c>
      <c r="B32" s="158" t="s">
        <v>69</v>
      </c>
      <c r="C32" s="162" t="s">
        <v>15</v>
      </c>
      <c r="D32" s="160" t="s">
        <v>70</v>
      </c>
      <c r="E32" s="161"/>
      <c r="F32" s="161"/>
    </row>
    <row r="33" ht="13.5" spans="1:6">
      <c r="A33" s="157" t="s">
        <v>24</v>
      </c>
      <c r="B33" s="158" t="s">
        <v>46</v>
      </c>
      <c r="C33" s="159" t="s">
        <v>47</v>
      </c>
      <c r="D33" s="160" t="s">
        <v>71</v>
      </c>
      <c r="E33" s="161"/>
      <c r="F33" s="161"/>
    </row>
    <row r="34" spans="1:6">
      <c r="A34" s="157" t="s">
        <v>39</v>
      </c>
      <c r="B34" s="158" t="s">
        <v>50</v>
      </c>
      <c r="C34" s="162" t="s">
        <v>51</v>
      </c>
      <c r="D34" s="160" t="s">
        <v>72</v>
      </c>
      <c r="E34" s="161"/>
      <c r="F34" s="161"/>
    </row>
    <row r="35" spans="1:6">
      <c r="A35" s="157" t="s">
        <v>42</v>
      </c>
      <c r="B35" s="158" t="s">
        <v>73</v>
      </c>
      <c r="C35" s="162" t="s">
        <v>15</v>
      </c>
      <c r="D35" s="160" t="s">
        <v>74</v>
      </c>
      <c r="E35" s="161"/>
      <c r="F35" s="161"/>
    </row>
    <row r="36" spans="1:6">
      <c r="A36" s="157" t="s">
        <v>45</v>
      </c>
      <c r="B36" s="158" t="s">
        <v>75</v>
      </c>
      <c r="C36" s="162" t="s">
        <v>15</v>
      </c>
      <c r="D36" s="160" t="s">
        <v>76</v>
      </c>
      <c r="E36" s="161"/>
      <c r="F36" s="161"/>
    </row>
    <row r="37" spans="1:6">
      <c r="A37" s="157" t="s">
        <v>49</v>
      </c>
      <c r="B37" s="158" t="s">
        <v>77</v>
      </c>
      <c r="C37" s="162" t="s">
        <v>15</v>
      </c>
      <c r="D37" s="160" t="s">
        <v>78</v>
      </c>
      <c r="E37" s="161"/>
      <c r="F37" s="161"/>
    </row>
    <row r="38" ht="13.5" spans="1:6">
      <c r="A38" s="157" t="s">
        <v>53</v>
      </c>
      <c r="B38" s="158" t="s">
        <v>79</v>
      </c>
      <c r="C38" s="159" t="s">
        <v>80</v>
      </c>
      <c r="D38" s="160" t="s">
        <v>11</v>
      </c>
      <c r="E38" s="161"/>
      <c r="F38" s="161"/>
    </row>
    <row r="39" ht="13.5" spans="1:6">
      <c r="A39" s="157" t="s">
        <v>81</v>
      </c>
      <c r="B39" s="158" t="s">
        <v>82</v>
      </c>
      <c r="C39" s="159" t="s">
        <v>7</v>
      </c>
      <c r="D39" s="160" t="s">
        <v>7</v>
      </c>
      <c r="E39" s="161"/>
      <c r="F39" s="161"/>
    </row>
    <row r="40" ht="13.5" spans="1:6">
      <c r="A40" s="157" t="s">
        <v>11</v>
      </c>
      <c r="B40" s="158" t="s">
        <v>83</v>
      </c>
      <c r="C40" s="159" t="s">
        <v>84</v>
      </c>
      <c r="D40" s="160" t="s">
        <v>11</v>
      </c>
      <c r="E40" s="161"/>
      <c r="F40" s="161"/>
    </row>
    <row r="41" ht="13.5" spans="1:6">
      <c r="A41" s="157" t="s">
        <v>13</v>
      </c>
      <c r="B41" s="158" t="s">
        <v>85</v>
      </c>
      <c r="C41" s="159" t="s">
        <v>86</v>
      </c>
      <c r="D41" s="160" t="s">
        <v>87</v>
      </c>
      <c r="E41" s="161"/>
      <c r="F41" s="161"/>
    </row>
    <row r="42" ht="13.5" spans="1:6">
      <c r="A42" s="157" t="s">
        <v>17</v>
      </c>
      <c r="B42" s="158" t="s">
        <v>88</v>
      </c>
      <c r="C42" s="159" t="s">
        <v>86</v>
      </c>
      <c r="D42" s="160" t="s">
        <v>87</v>
      </c>
      <c r="E42" s="161"/>
      <c r="F42" s="161"/>
    </row>
    <row r="43" ht="13.5" spans="1:6">
      <c r="A43" s="157" t="s">
        <v>20</v>
      </c>
      <c r="B43" s="158" t="s">
        <v>89</v>
      </c>
      <c r="C43" s="159" t="s">
        <v>86</v>
      </c>
      <c r="D43" s="160" t="s">
        <v>90</v>
      </c>
      <c r="E43" s="161"/>
      <c r="F43" s="161"/>
    </row>
    <row r="44" ht="13.5" spans="1:6">
      <c r="A44" s="157" t="s">
        <v>22</v>
      </c>
      <c r="B44" s="158" t="s">
        <v>91</v>
      </c>
      <c r="C44" s="159" t="s">
        <v>86</v>
      </c>
      <c r="D44" s="160" t="s">
        <v>92</v>
      </c>
      <c r="E44" s="161"/>
      <c r="F44" s="161"/>
    </row>
    <row r="45" ht="13.5" spans="1:6">
      <c r="A45" s="157" t="s">
        <v>24</v>
      </c>
      <c r="B45" s="158" t="s">
        <v>93</v>
      </c>
      <c r="C45" s="159" t="s">
        <v>86</v>
      </c>
      <c r="D45" s="160" t="s">
        <v>90</v>
      </c>
      <c r="E45" s="161"/>
      <c r="F45" s="161"/>
    </row>
    <row r="46" ht="13.5" spans="1:6">
      <c r="A46" s="157" t="s">
        <v>27</v>
      </c>
      <c r="B46" s="158" t="s">
        <v>12</v>
      </c>
      <c r="C46" s="159" t="s">
        <v>7</v>
      </c>
      <c r="D46" s="160" t="s">
        <v>7</v>
      </c>
      <c r="E46" s="161"/>
      <c r="F46" s="161"/>
    </row>
    <row r="47" spans="1:6">
      <c r="A47" s="157" t="s">
        <v>94</v>
      </c>
      <c r="B47" s="158" t="s">
        <v>14</v>
      </c>
      <c r="C47" s="162" t="s">
        <v>15</v>
      </c>
      <c r="D47" s="160" t="s">
        <v>95</v>
      </c>
      <c r="E47" s="161"/>
      <c r="F47" s="161"/>
    </row>
    <row r="48" spans="1:6">
      <c r="A48" s="157" t="s">
        <v>96</v>
      </c>
      <c r="B48" s="158" t="s">
        <v>18</v>
      </c>
      <c r="C48" s="162" t="s">
        <v>15</v>
      </c>
      <c r="D48" s="160" t="s">
        <v>97</v>
      </c>
      <c r="E48" s="161"/>
      <c r="F48" s="161"/>
    </row>
    <row r="49" spans="1:6">
      <c r="A49" s="157" t="s">
        <v>98</v>
      </c>
      <c r="B49" s="158" t="s">
        <v>21</v>
      </c>
      <c r="C49" s="162" t="s">
        <v>15</v>
      </c>
      <c r="D49" s="160" t="s">
        <v>95</v>
      </c>
      <c r="E49" s="161"/>
      <c r="F49" s="161"/>
    </row>
    <row r="50" spans="1:6">
      <c r="A50" s="157" t="s">
        <v>99</v>
      </c>
      <c r="B50" s="158" t="s">
        <v>23</v>
      </c>
      <c r="C50" s="162" t="s">
        <v>15</v>
      </c>
      <c r="D50" s="160" t="s">
        <v>97</v>
      </c>
      <c r="E50" s="161"/>
      <c r="F50" s="161"/>
    </row>
    <row r="51" spans="1:6">
      <c r="A51" s="157" t="s">
        <v>100</v>
      </c>
      <c r="B51" s="158" t="s">
        <v>25</v>
      </c>
      <c r="C51" s="162" t="s">
        <v>15</v>
      </c>
      <c r="D51" s="160" t="s">
        <v>101</v>
      </c>
      <c r="E51" s="161"/>
      <c r="F51" s="161"/>
    </row>
    <row r="52" ht="27" spans="1:6">
      <c r="A52" s="157" t="s">
        <v>58</v>
      </c>
      <c r="B52" s="158" t="s">
        <v>28</v>
      </c>
      <c r="C52" s="159" t="s">
        <v>29</v>
      </c>
      <c r="D52" s="160" t="s">
        <v>11</v>
      </c>
      <c r="E52" s="161"/>
      <c r="F52" s="161"/>
    </row>
    <row r="53" spans="1:6">
      <c r="A53" s="157" t="s">
        <v>13</v>
      </c>
      <c r="B53" s="158" t="s">
        <v>30</v>
      </c>
      <c r="C53" s="162" t="s">
        <v>15</v>
      </c>
      <c r="D53" s="160" t="s">
        <v>27</v>
      </c>
      <c r="E53" s="161"/>
      <c r="F53" s="161"/>
    </row>
    <row r="54" spans="1:6">
      <c r="A54" s="157" t="s">
        <v>17</v>
      </c>
      <c r="B54" s="158" t="s">
        <v>31</v>
      </c>
      <c r="C54" s="162" t="s">
        <v>15</v>
      </c>
      <c r="D54" s="160" t="s">
        <v>32</v>
      </c>
      <c r="E54" s="161"/>
      <c r="F54" s="161"/>
    </row>
    <row r="55" spans="1:6">
      <c r="A55" s="157" t="s">
        <v>20</v>
      </c>
      <c r="B55" s="158" t="s">
        <v>33</v>
      </c>
      <c r="C55" s="162" t="s">
        <v>15</v>
      </c>
      <c r="D55" s="160" t="s">
        <v>34</v>
      </c>
      <c r="E55" s="161"/>
      <c r="F55" s="161"/>
    </row>
    <row r="56" spans="1:6">
      <c r="A56" s="157" t="s">
        <v>22</v>
      </c>
      <c r="B56" s="158" t="s">
        <v>35</v>
      </c>
      <c r="C56" s="162" t="s">
        <v>15</v>
      </c>
      <c r="D56" s="160" t="s">
        <v>36</v>
      </c>
      <c r="E56" s="161"/>
      <c r="F56" s="161"/>
    </row>
    <row r="57" spans="1:6">
      <c r="A57" s="157" t="s">
        <v>24</v>
      </c>
      <c r="B57" s="158" t="s">
        <v>37</v>
      </c>
      <c r="C57" s="162" t="s">
        <v>15</v>
      </c>
      <c r="D57" s="160" t="s">
        <v>38</v>
      </c>
      <c r="E57" s="161"/>
      <c r="F57" s="161"/>
    </row>
    <row r="58" spans="1:6">
      <c r="A58" s="157" t="s">
        <v>39</v>
      </c>
      <c r="B58" s="158" t="s">
        <v>40</v>
      </c>
      <c r="C58" s="162" t="s">
        <v>15</v>
      </c>
      <c r="D58" s="160" t="s">
        <v>41</v>
      </c>
      <c r="E58" s="161"/>
      <c r="F58" s="161"/>
    </row>
    <row r="59" spans="1:6">
      <c r="A59" s="157" t="s">
        <v>42</v>
      </c>
      <c r="B59" s="158" t="s">
        <v>43</v>
      </c>
      <c r="C59" s="162" t="s">
        <v>15</v>
      </c>
      <c r="D59" s="160" t="s">
        <v>44</v>
      </c>
      <c r="E59" s="161"/>
      <c r="F59" s="161"/>
    </row>
    <row r="60" ht="13.5" spans="1:6">
      <c r="A60" s="157" t="s">
        <v>45</v>
      </c>
      <c r="B60" s="158" t="s">
        <v>46</v>
      </c>
      <c r="C60" s="159" t="s">
        <v>47</v>
      </c>
      <c r="D60" s="160" t="s">
        <v>48</v>
      </c>
      <c r="E60" s="161"/>
      <c r="F60" s="161"/>
    </row>
    <row r="61" spans="1:6">
      <c r="A61" s="157" t="s">
        <v>49</v>
      </c>
      <c r="B61" s="158" t="s">
        <v>50</v>
      </c>
      <c r="C61" s="162" t="s">
        <v>51</v>
      </c>
      <c r="D61" s="160" t="s">
        <v>52</v>
      </c>
      <c r="E61" s="161"/>
      <c r="F61" s="161"/>
    </row>
    <row r="62" ht="13.5" spans="1:6">
      <c r="A62" s="157" t="s">
        <v>53</v>
      </c>
      <c r="B62" s="158" t="s">
        <v>54</v>
      </c>
      <c r="C62" s="159" t="s">
        <v>55</v>
      </c>
      <c r="D62" s="160" t="s">
        <v>11</v>
      </c>
      <c r="E62" s="161"/>
      <c r="F62" s="161"/>
    </row>
    <row r="63" ht="13.5" spans="1:6">
      <c r="A63" s="157" t="s">
        <v>56</v>
      </c>
      <c r="B63" s="158" t="s">
        <v>57</v>
      </c>
      <c r="C63" s="159" t="s">
        <v>55</v>
      </c>
      <c r="D63" s="160" t="s">
        <v>27</v>
      </c>
      <c r="E63" s="161"/>
      <c r="F63" s="161"/>
    </row>
    <row r="64" ht="13.5" spans="1:6">
      <c r="A64" s="157" t="s">
        <v>102</v>
      </c>
      <c r="B64" s="158" t="s">
        <v>103</v>
      </c>
      <c r="C64" s="159" t="s">
        <v>7</v>
      </c>
      <c r="D64" s="160" t="s">
        <v>7</v>
      </c>
      <c r="E64" s="161"/>
      <c r="F64" s="161"/>
    </row>
    <row r="65" ht="27" spans="1:6">
      <c r="A65" s="157" t="s">
        <v>94</v>
      </c>
      <c r="B65" s="158" t="s">
        <v>104</v>
      </c>
      <c r="C65" s="159" t="s">
        <v>105</v>
      </c>
      <c r="D65" s="160" t="s">
        <v>106</v>
      </c>
      <c r="E65" s="161"/>
      <c r="F65" s="161"/>
    </row>
    <row r="66" ht="13.5" spans="1:6">
      <c r="A66" s="157" t="s">
        <v>17</v>
      </c>
      <c r="B66" s="158" t="s">
        <v>107</v>
      </c>
      <c r="C66" s="159" t="s">
        <v>7</v>
      </c>
      <c r="D66" s="160" t="s">
        <v>7</v>
      </c>
      <c r="E66" s="161"/>
      <c r="F66" s="161"/>
    </row>
    <row r="67" spans="1:6">
      <c r="A67" s="157" t="s">
        <v>7</v>
      </c>
      <c r="B67" s="158" t="s">
        <v>108</v>
      </c>
      <c r="C67" s="162" t="s">
        <v>15</v>
      </c>
      <c r="D67" s="160" t="s">
        <v>109</v>
      </c>
      <c r="E67" s="161"/>
      <c r="F67" s="161"/>
    </row>
    <row r="68" spans="1:6">
      <c r="A68" s="157" t="s">
        <v>7</v>
      </c>
      <c r="B68" s="158" t="s">
        <v>110</v>
      </c>
      <c r="C68" s="162" t="s">
        <v>15</v>
      </c>
      <c r="D68" s="160" t="s">
        <v>111</v>
      </c>
      <c r="E68" s="161"/>
      <c r="F68" s="161"/>
    </row>
    <row r="69" spans="1:6">
      <c r="A69" s="157" t="s">
        <v>7</v>
      </c>
      <c r="B69" s="158" t="s">
        <v>112</v>
      </c>
      <c r="C69" s="162" t="s">
        <v>15</v>
      </c>
      <c r="D69" s="160" t="s">
        <v>109</v>
      </c>
      <c r="E69" s="161"/>
      <c r="F69" s="161"/>
    </row>
    <row r="70" spans="1:6">
      <c r="A70" s="157" t="s">
        <v>7</v>
      </c>
      <c r="B70" s="158" t="s">
        <v>113</v>
      </c>
      <c r="C70" s="162" t="s">
        <v>15</v>
      </c>
      <c r="D70" s="160" t="s">
        <v>111</v>
      </c>
      <c r="E70" s="161"/>
      <c r="F70" s="161"/>
    </row>
    <row r="71" spans="1:6">
      <c r="A71" s="157" t="s">
        <v>7</v>
      </c>
      <c r="B71" s="158" t="s">
        <v>25</v>
      </c>
      <c r="C71" s="162" t="s">
        <v>15</v>
      </c>
      <c r="D71" s="160" t="s">
        <v>114</v>
      </c>
      <c r="E71" s="161"/>
      <c r="F71" s="161"/>
    </row>
    <row r="72" ht="13.5" spans="1:6">
      <c r="A72" s="157" t="s">
        <v>115</v>
      </c>
      <c r="B72" s="158" t="s">
        <v>116</v>
      </c>
      <c r="C72" s="159" t="s">
        <v>7</v>
      </c>
      <c r="D72" s="160" t="s">
        <v>7</v>
      </c>
      <c r="E72" s="161"/>
      <c r="F72" s="161"/>
    </row>
    <row r="73" ht="13.5" spans="1:6">
      <c r="A73" s="157" t="s">
        <v>11</v>
      </c>
      <c r="B73" s="158" t="s">
        <v>12</v>
      </c>
      <c r="C73" s="159" t="s">
        <v>7</v>
      </c>
      <c r="D73" s="160" t="s">
        <v>7</v>
      </c>
      <c r="E73" s="161"/>
      <c r="F73" s="161"/>
    </row>
    <row r="74" spans="1:6">
      <c r="A74" s="157" t="s">
        <v>13</v>
      </c>
      <c r="B74" s="158" t="s">
        <v>14</v>
      </c>
      <c r="C74" s="162" t="s">
        <v>15</v>
      </c>
      <c r="D74" s="160" t="s">
        <v>117</v>
      </c>
      <c r="E74" s="161"/>
      <c r="F74" s="161"/>
    </row>
    <row r="75" spans="1:6">
      <c r="A75" s="157" t="s">
        <v>17</v>
      </c>
      <c r="B75" s="158" t="s">
        <v>21</v>
      </c>
      <c r="C75" s="162" t="s">
        <v>15</v>
      </c>
      <c r="D75" s="160" t="s">
        <v>117</v>
      </c>
      <c r="E75" s="161"/>
      <c r="F75" s="161"/>
    </row>
    <row r="76" ht="13.5" spans="1:6">
      <c r="A76" s="157" t="s">
        <v>27</v>
      </c>
      <c r="B76" s="158" t="s">
        <v>103</v>
      </c>
      <c r="C76" s="159" t="s">
        <v>7</v>
      </c>
      <c r="D76" s="160" t="s">
        <v>7</v>
      </c>
      <c r="E76" s="161"/>
      <c r="F76" s="161"/>
    </row>
    <row r="77" ht="27" spans="1:6">
      <c r="A77" s="157" t="s">
        <v>94</v>
      </c>
      <c r="B77" s="158" t="s">
        <v>104</v>
      </c>
      <c r="C77" s="159" t="s">
        <v>105</v>
      </c>
      <c r="D77" s="160" t="s">
        <v>118</v>
      </c>
      <c r="E77" s="161"/>
      <c r="F77" s="161"/>
    </row>
    <row r="78" ht="13.5" spans="1:6">
      <c r="A78" s="157" t="s">
        <v>96</v>
      </c>
      <c r="B78" s="158" t="s">
        <v>107</v>
      </c>
      <c r="C78" s="159" t="s">
        <v>7</v>
      </c>
      <c r="D78" s="160" t="s">
        <v>7</v>
      </c>
      <c r="E78" s="161"/>
      <c r="F78" s="161"/>
    </row>
    <row r="79" spans="1:6">
      <c r="A79" s="157" t="s">
        <v>7</v>
      </c>
      <c r="B79" s="158" t="s">
        <v>108</v>
      </c>
      <c r="C79" s="162" t="s">
        <v>15</v>
      </c>
      <c r="D79" s="160" t="s">
        <v>119</v>
      </c>
      <c r="E79" s="161"/>
      <c r="F79" s="161"/>
    </row>
    <row r="80" spans="1:6">
      <c r="A80" s="157" t="s">
        <v>7</v>
      </c>
      <c r="B80" s="158" t="s">
        <v>112</v>
      </c>
      <c r="C80" s="162" t="s">
        <v>15</v>
      </c>
      <c r="D80" s="160" t="s">
        <v>119</v>
      </c>
      <c r="E80" s="161"/>
      <c r="F80" s="161"/>
    </row>
    <row r="81" ht="13.5" spans="1:6">
      <c r="A81" s="157" t="s">
        <v>58</v>
      </c>
      <c r="B81" s="158" t="s">
        <v>120</v>
      </c>
      <c r="C81" s="159" t="s">
        <v>121</v>
      </c>
      <c r="D81" s="160" t="s">
        <v>122</v>
      </c>
      <c r="E81" s="161"/>
      <c r="F81" s="161"/>
    </row>
    <row r="82" spans="1:6">
      <c r="A82" s="157" t="s">
        <v>94</v>
      </c>
      <c r="B82" s="158" t="s">
        <v>123</v>
      </c>
      <c r="C82" s="162" t="s">
        <v>15</v>
      </c>
      <c r="D82" s="160" t="s">
        <v>124</v>
      </c>
      <c r="E82" s="161"/>
      <c r="F82" s="161"/>
    </row>
    <row r="83" spans="1:6">
      <c r="A83" s="157" t="s">
        <v>96</v>
      </c>
      <c r="B83" s="158" t="s">
        <v>25</v>
      </c>
      <c r="C83" s="162" t="s">
        <v>15</v>
      </c>
      <c r="D83" s="160" t="s">
        <v>125</v>
      </c>
      <c r="E83" s="161"/>
      <c r="F83" s="161"/>
    </row>
    <row r="84" spans="1:6">
      <c r="A84" s="157" t="s">
        <v>98</v>
      </c>
      <c r="B84" s="158" t="s">
        <v>126</v>
      </c>
      <c r="C84" s="162" t="s">
        <v>15</v>
      </c>
      <c r="D84" s="160" t="s">
        <v>124</v>
      </c>
      <c r="E84" s="161"/>
      <c r="F84" s="161"/>
    </row>
    <row r="85" spans="1:6">
      <c r="A85" s="157" t="s">
        <v>99</v>
      </c>
      <c r="B85" s="158" t="s">
        <v>127</v>
      </c>
      <c r="C85" s="162" t="s">
        <v>15</v>
      </c>
      <c r="D85" s="160" t="s">
        <v>124</v>
      </c>
      <c r="E85" s="161"/>
      <c r="F85" s="161"/>
    </row>
    <row r="86" ht="27" spans="1:6">
      <c r="A86" s="157" t="s">
        <v>102</v>
      </c>
      <c r="B86" s="158" t="s">
        <v>128</v>
      </c>
      <c r="C86" s="159" t="s">
        <v>29</v>
      </c>
      <c r="D86" s="160" t="s">
        <v>11</v>
      </c>
      <c r="E86" s="161"/>
      <c r="F86" s="161"/>
    </row>
    <row r="87" spans="1:6">
      <c r="A87" s="157" t="s">
        <v>13</v>
      </c>
      <c r="B87" s="158" t="s">
        <v>30</v>
      </c>
      <c r="C87" s="162" t="s">
        <v>15</v>
      </c>
      <c r="D87" s="160" t="s">
        <v>129</v>
      </c>
      <c r="E87" s="161"/>
      <c r="F87" s="161"/>
    </row>
    <row r="88" spans="1:6">
      <c r="A88" s="157" t="s">
        <v>17</v>
      </c>
      <c r="B88" s="158" t="s">
        <v>33</v>
      </c>
      <c r="C88" s="162" t="s">
        <v>15</v>
      </c>
      <c r="D88" s="160" t="s">
        <v>130</v>
      </c>
      <c r="E88" s="161"/>
      <c r="F88" s="161"/>
    </row>
    <row r="89" spans="1:6">
      <c r="A89" s="157" t="s">
        <v>20</v>
      </c>
      <c r="B89" s="158" t="s">
        <v>35</v>
      </c>
      <c r="C89" s="162" t="s">
        <v>15</v>
      </c>
      <c r="D89" s="160" t="s">
        <v>131</v>
      </c>
      <c r="E89" s="161"/>
      <c r="F89" s="161"/>
    </row>
    <row r="90" spans="1:6">
      <c r="A90" s="157" t="s">
        <v>22</v>
      </c>
      <c r="B90" s="158" t="s">
        <v>37</v>
      </c>
      <c r="C90" s="162" t="s">
        <v>15</v>
      </c>
      <c r="D90" s="160" t="s">
        <v>132</v>
      </c>
      <c r="E90" s="161"/>
      <c r="F90" s="161"/>
    </row>
    <row r="91" spans="1:6">
      <c r="A91" s="157" t="s">
        <v>24</v>
      </c>
      <c r="B91" s="158" t="s">
        <v>40</v>
      </c>
      <c r="C91" s="162" t="s">
        <v>15</v>
      </c>
      <c r="D91" s="160" t="s">
        <v>133</v>
      </c>
      <c r="E91" s="161"/>
      <c r="F91" s="161"/>
    </row>
    <row r="92" spans="1:6">
      <c r="A92" s="157" t="s">
        <v>39</v>
      </c>
      <c r="B92" s="158" t="s">
        <v>43</v>
      </c>
      <c r="C92" s="162" t="s">
        <v>15</v>
      </c>
      <c r="D92" s="160" t="s">
        <v>134</v>
      </c>
      <c r="E92" s="161"/>
      <c r="F92" s="161"/>
    </row>
    <row r="93" ht="13.5" spans="1:6">
      <c r="A93" s="157" t="s">
        <v>42</v>
      </c>
      <c r="B93" s="158" t="s">
        <v>46</v>
      </c>
      <c r="C93" s="159" t="s">
        <v>47</v>
      </c>
      <c r="D93" s="160" t="s">
        <v>135</v>
      </c>
      <c r="E93" s="161"/>
      <c r="F93" s="161"/>
    </row>
    <row r="94" spans="1:6">
      <c r="A94" s="157" t="s">
        <v>45</v>
      </c>
      <c r="B94" s="158" t="s">
        <v>50</v>
      </c>
      <c r="C94" s="162" t="s">
        <v>51</v>
      </c>
      <c r="D94" s="160" t="s">
        <v>136</v>
      </c>
      <c r="E94" s="161"/>
      <c r="F94" s="161"/>
    </row>
    <row r="95" ht="13.5" spans="1:6">
      <c r="A95" s="157" t="s">
        <v>49</v>
      </c>
      <c r="B95" s="158" t="s">
        <v>54</v>
      </c>
      <c r="C95" s="159" t="s">
        <v>55</v>
      </c>
      <c r="D95" s="160" t="s">
        <v>11</v>
      </c>
      <c r="E95" s="161"/>
      <c r="F95" s="161"/>
    </row>
    <row r="96" ht="13.5" spans="1:6">
      <c r="A96" s="157" t="s">
        <v>53</v>
      </c>
      <c r="B96" s="158" t="s">
        <v>57</v>
      </c>
      <c r="C96" s="159" t="s">
        <v>55</v>
      </c>
      <c r="D96" s="160" t="s">
        <v>27</v>
      </c>
      <c r="E96" s="161"/>
      <c r="F96" s="161"/>
    </row>
    <row r="97" ht="13.5" spans="1:6">
      <c r="A97" s="157" t="s">
        <v>137</v>
      </c>
      <c r="B97" s="158" t="s">
        <v>138</v>
      </c>
      <c r="C97" s="159" t="s">
        <v>7</v>
      </c>
      <c r="D97" s="160" t="s">
        <v>7</v>
      </c>
      <c r="E97" s="161"/>
      <c r="F97" s="161"/>
    </row>
    <row r="98" ht="13.5" spans="1:6">
      <c r="A98" s="157" t="s">
        <v>11</v>
      </c>
      <c r="B98" s="158" t="s">
        <v>139</v>
      </c>
      <c r="C98" s="159" t="s">
        <v>29</v>
      </c>
      <c r="D98" s="160" t="s">
        <v>58</v>
      </c>
      <c r="E98" s="161"/>
      <c r="F98" s="161"/>
    </row>
    <row r="99" spans="1:6">
      <c r="A99" s="157" t="s">
        <v>13</v>
      </c>
      <c r="B99" s="158" t="s">
        <v>14</v>
      </c>
      <c r="C99" s="162" t="s">
        <v>15</v>
      </c>
      <c r="D99" s="160" t="s">
        <v>140</v>
      </c>
      <c r="E99" s="161"/>
      <c r="F99" s="161"/>
    </row>
    <row r="100" spans="1:6">
      <c r="A100" s="157" t="s">
        <v>17</v>
      </c>
      <c r="B100" s="158" t="s">
        <v>141</v>
      </c>
      <c r="C100" s="162" t="s">
        <v>15</v>
      </c>
      <c r="D100" s="160" t="s">
        <v>142</v>
      </c>
      <c r="E100" s="161"/>
      <c r="F100" s="161"/>
    </row>
    <row r="101" spans="1:6">
      <c r="A101" s="157" t="s">
        <v>20</v>
      </c>
      <c r="B101" s="158" t="s">
        <v>21</v>
      </c>
      <c r="C101" s="162" t="s">
        <v>15</v>
      </c>
      <c r="D101" s="160" t="s">
        <v>143</v>
      </c>
      <c r="E101" s="161"/>
      <c r="F101" s="161"/>
    </row>
    <row r="102" spans="1:6">
      <c r="A102" s="157" t="s">
        <v>22</v>
      </c>
      <c r="B102" s="158" t="s">
        <v>144</v>
      </c>
      <c r="C102" s="162" t="s">
        <v>15</v>
      </c>
      <c r="D102" s="160" t="s">
        <v>145</v>
      </c>
      <c r="E102" s="161"/>
      <c r="F102" s="161"/>
    </row>
    <row r="103" spans="1:6">
      <c r="A103" s="157" t="s">
        <v>24</v>
      </c>
      <c r="B103" s="158" t="s">
        <v>146</v>
      </c>
      <c r="C103" s="162" t="s">
        <v>51</v>
      </c>
      <c r="D103" s="160" t="s">
        <v>147</v>
      </c>
      <c r="E103" s="161"/>
      <c r="F103" s="161"/>
    </row>
    <row r="104" ht="13.5" spans="1:6">
      <c r="A104" s="157" t="s">
        <v>39</v>
      </c>
      <c r="B104" s="158" t="s">
        <v>148</v>
      </c>
      <c r="C104" s="159" t="s">
        <v>47</v>
      </c>
      <c r="D104" s="160" t="s">
        <v>149</v>
      </c>
      <c r="E104" s="161"/>
      <c r="F104" s="161"/>
    </row>
    <row r="105" spans="1:6">
      <c r="A105" s="157" t="s">
        <v>42</v>
      </c>
      <c r="B105" s="158" t="s">
        <v>150</v>
      </c>
      <c r="C105" s="162" t="s">
        <v>51</v>
      </c>
      <c r="D105" s="160" t="s">
        <v>151</v>
      </c>
      <c r="E105" s="161"/>
      <c r="F105" s="161"/>
    </row>
    <row r="106" ht="13.5" spans="1:6">
      <c r="A106" s="157" t="s">
        <v>45</v>
      </c>
      <c r="B106" s="158" t="s">
        <v>152</v>
      </c>
      <c r="C106" s="159" t="s">
        <v>86</v>
      </c>
      <c r="D106" s="160" t="s">
        <v>151</v>
      </c>
      <c r="E106" s="161"/>
      <c r="F106" s="161"/>
    </row>
    <row r="107" spans="1:6">
      <c r="A107" s="157" t="s">
        <v>49</v>
      </c>
      <c r="B107" s="158" t="s">
        <v>153</v>
      </c>
      <c r="C107" s="162" t="s">
        <v>51</v>
      </c>
      <c r="D107" s="160" t="s">
        <v>151</v>
      </c>
      <c r="E107" s="161"/>
      <c r="F107" s="161"/>
    </row>
    <row r="108" ht="13.5" spans="1:6">
      <c r="A108" s="157" t="s">
        <v>53</v>
      </c>
      <c r="B108" s="158" t="s">
        <v>154</v>
      </c>
      <c r="C108" s="159" t="s">
        <v>86</v>
      </c>
      <c r="D108" s="160" t="s">
        <v>151</v>
      </c>
      <c r="E108" s="161"/>
      <c r="F108" s="161"/>
    </row>
    <row r="109" spans="1:6">
      <c r="A109" s="157" t="s">
        <v>56</v>
      </c>
      <c r="B109" s="158" t="s">
        <v>155</v>
      </c>
      <c r="C109" s="162" t="s">
        <v>15</v>
      </c>
      <c r="D109" s="160" t="s">
        <v>156</v>
      </c>
      <c r="E109" s="161"/>
      <c r="F109" s="161"/>
    </row>
    <row r="110" spans="1:6">
      <c r="A110" s="157" t="s">
        <v>157</v>
      </c>
      <c r="B110" s="158" t="s">
        <v>158</v>
      </c>
      <c r="C110" s="162" t="s">
        <v>51</v>
      </c>
      <c r="D110" s="160" t="s">
        <v>159</v>
      </c>
      <c r="E110" s="161"/>
      <c r="F110" s="161"/>
    </row>
    <row r="111" ht="13.5" spans="1:6">
      <c r="A111" s="157" t="s">
        <v>160</v>
      </c>
      <c r="B111" s="158" t="s">
        <v>161</v>
      </c>
      <c r="C111" s="159" t="s">
        <v>162</v>
      </c>
      <c r="D111" s="160" t="s">
        <v>58</v>
      </c>
      <c r="E111" s="161"/>
      <c r="F111" s="161"/>
    </row>
    <row r="112" ht="13.5" spans="1:6">
      <c r="A112" s="157" t="s">
        <v>163</v>
      </c>
      <c r="B112" s="158" t="s">
        <v>164</v>
      </c>
      <c r="C112" s="159" t="s">
        <v>162</v>
      </c>
      <c r="D112" s="160" t="s">
        <v>58</v>
      </c>
      <c r="E112" s="161"/>
      <c r="F112" s="161"/>
    </row>
    <row r="113" ht="13.5" spans="1:6">
      <c r="A113" s="157" t="s">
        <v>165</v>
      </c>
      <c r="B113" s="158" t="s">
        <v>166</v>
      </c>
      <c r="C113" s="159" t="s">
        <v>162</v>
      </c>
      <c r="D113" s="160" t="s">
        <v>58</v>
      </c>
      <c r="E113" s="161"/>
      <c r="F113" s="161"/>
    </row>
    <row r="114" ht="27" spans="1:6">
      <c r="A114" s="157" t="s">
        <v>167</v>
      </c>
      <c r="B114" s="158" t="s">
        <v>168</v>
      </c>
      <c r="C114" s="159" t="s">
        <v>162</v>
      </c>
      <c r="D114" s="160" t="s">
        <v>58</v>
      </c>
      <c r="E114" s="161"/>
      <c r="F114" s="161"/>
    </row>
    <row r="115" ht="13.5" spans="1:6">
      <c r="A115" s="157" t="s">
        <v>169</v>
      </c>
      <c r="B115" s="158" t="s">
        <v>170</v>
      </c>
      <c r="C115" s="159" t="s">
        <v>7</v>
      </c>
      <c r="D115" s="160" t="s">
        <v>7</v>
      </c>
      <c r="E115" s="161"/>
      <c r="F115" s="161"/>
    </row>
    <row r="116" ht="13.5" spans="1:6">
      <c r="A116" s="157" t="s">
        <v>11</v>
      </c>
      <c r="B116" s="158" t="s">
        <v>83</v>
      </c>
      <c r="C116" s="159" t="s">
        <v>84</v>
      </c>
      <c r="D116" s="160" t="s">
        <v>11</v>
      </c>
      <c r="E116" s="161"/>
      <c r="F116" s="161"/>
    </row>
    <row r="117" ht="13.5" spans="1:6">
      <c r="A117" s="157" t="s">
        <v>13</v>
      </c>
      <c r="B117" s="158" t="s">
        <v>85</v>
      </c>
      <c r="C117" s="159" t="s">
        <v>86</v>
      </c>
      <c r="D117" s="160" t="s">
        <v>87</v>
      </c>
      <c r="E117" s="161"/>
      <c r="F117" s="161"/>
    </row>
    <row r="118" ht="13.5" spans="1:6">
      <c r="A118" s="157" t="s">
        <v>17</v>
      </c>
      <c r="B118" s="158" t="s">
        <v>88</v>
      </c>
      <c r="C118" s="159" t="s">
        <v>86</v>
      </c>
      <c r="D118" s="160" t="s">
        <v>87</v>
      </c>
      <c r="E118" s="161"/>
      <c r="F118" s="161"/>
    </row>
    <row r="119" ht="13.5" spans="1:6">
      <c r="A119" s="157" t="s">
        <v>20</v>
      </c>
      <c r="B119" s="158" t="s">
        <v>89</v>
      </c>
      <c r="C119" s="159" t="s">
        <v>86</v>
      </c>
      <c r="D119" s="160" t="s">
        <v>90</v>
      </c>
      <c r="E119" s="161"/>
      <c r="F119" s="161"/>
    </row>
    <row r="120" ht="13.5" spans="1:6">
      <c r="A120" s="157" t="s">
        <v>22</v>
      </c>
      <c r="B120" s="158" t="s">
        <v>91</v>
      </c>
      <c r="C120" s="159" t="s">
        <v>86</v>
      </c>
      <c r="D120" s="160" t="s">
        <v>92</v>
      </c>
      <c r="E120" s="161"/>
      <c r="F120" s="161"/>
    </row>
    <row r="121" ht="13.5" spans="1:6">
      <c r="A121" s="157" t="s">
        <v>24</v>
      </c>
      <c r="B121" s="158" t="s">
        <v>93</v>
      </c>
      <c r="C121" s="159" t="s">
        <v>86</v>
      </c>
      <c r="D121" s="160" t="s">
        <v>90</v>
      </c>
      <c r="E121" s="161"/>
      <c r="F121" s="161"/>
    </row>
    <row r="122" ht="13.5" spans="1:6">
      <c r="A122" s="157" t="s">
        <v>27</v>
      </c>
      <c r="B122" s="158" t="s">
        <v>12</v>
      </c>
      <c r="C122" s="159" t="s">
        <v>7</v>
      </c>
      <c r="D122" s="160" t="s">
        <v>7</v>
      </c>
      <c r="E122" s="161"/>
      <c r="F122" s="161"/>
    </row>
    <row r="123" spans="1:6">
      <c r="A123" s="157" t="s">
        <v>13</v>
      </c>
      <c r="B123" s="158" t="s">
        <v>14</v>
      </c>
      <c r="C123" s="162" t="s">
        <v>15</v>
      </c>
      <c r="D123" s="160" t="s">
        <v>171</v>
      </c>
      <c r="E123" s="161"/>
      <c r="F123" s="161"/>
    </row>
    <row r="124" spans="1:6">
      <c r="A124" s="157" t="s">
        <v>17</v>
      </c>
      <c r="B124" s="158" t="s">
        <v>21</v>
      </c>
      <c r="C124" s="162" t="s">
        <v>15</v>
      </c>
      <c r="D124" s="160" t="s">
        <v>171</v>
      </c>
      <c r="E124" s="161"/>
      <c r="F124" s="161"/>
    </row>
    <row r="125" ht="13.5" spans="1:6">
      <c r="A125" s="157" t="s">
        <v>58</v>
      </c>
      <c r="B125" s="158" t="s">
        <v>103</v>
      </c>
      <c r="C125" s="159" t="s">
        <v>7</v>
      </c>
      <c r="D125" s="160" t="s">
        <v>7</v>
      </c>
      <c r="E125" s="161"/>
      <c r="F125" s="161"/>
    </row>
    <row r="126" ht="27" spans="1:6">
      <c r="A126" s="157" t="s">
        <v>94</v>
      </c>
      <c r="B126" s="158" t="s">
        <v>104</v>
      </c>
      <c r="C126" s="159" t="s">
        <v>105</v>
      </c>
      <c r="D126" s="160" t="s">
        <v>172</v>
      </c>
      <c r="E126" s="161"/>
      <c r="F126" s="161"/>
    </row>
    <row r="127" ht="13.5" spans="1:6">
      <c r="A127" s="157" t="s">
        <v>96</v>
      </c>
      <c r="B127" s="158" t="s">
        <v>107</v>
      </c>
      <c r="C127" s="159" t="s">
        <v>7</v>
      </c>
      <c r="D127" s="160" t="s">
        <v>7</v>
      </c>
      <c r="E127" s="161"/>
      <c r="F127" s="161"/>
    </row>
    <row r="128" spans="1:6">
      <c r="A128" s="157" t="s">
        <v>7</v>
      </c>
      <c r="B128" s="158" t="s">
        <v>108</v>
      </c>
      <c r="C128" s="162" t="s">
        <v>15</v>
      </c>
      <c r="D128" s="160" t="s">
        <v>92</v>
      </c>
      <c r="E128" s="161"/>
      <c r="F128" s="161"/>
    </row>
    <row r="129" spans="1:6">
      <c r="A129" s="157" t="s">
        <v>7</v>
      </c>
      <c r="B129" s="158" t="s">
        <v>112</v>
      </c>
      <c r="C129" s="162" t="s">
        <v>15</v>
      </c>
      <c r="D129" s="160" t="s">
        <v>92</v>
      </c>
      <c r="E129" s="161"/>
      <c r="F129" s="161"/>
    </row>
    <row r="130" ht="27" spans="1:6">
      <c r="A130" s="157" t="s">
        <v>102</v>
      </c>
      <c r="B130" s="158" t="s">
        <v>128</v>
      </c>
      <c r="C130" s="159" t="s">
        <v>29</v>
      </c>
      <c r="D130" s="160" t="s">
        <v>11</v>
      </c>
      <c r="E130" s="161"/>
      <c r="F130" s="161"/>
    </row>
    <row r="131" spans="1:6">
      <c r="A131" s="157" t="s">
        <v>13</v>
      </c>
      <c r="B131" s="158" t="s">
        <v>30</v>
      </c>
      <c r="C131" s="162" t="s">
        <v>15</v>
      </c>
      <c r="D131" s="160" t="s">
        <v>129</v>
      </c>
      <c r="E131" s="161"/>
      <c r="F131" s="161"/>
    </row>
    <row r="132" spans="1:6">
      <c r="A132" s="157" t="s">
        <v>17</v>
      </c>
      <c r="B132" s="158" t="s">
        <v>33</v>
      </c>
      <c r="C132" s="162" t="s">
        <v>15</v>
      </c>
      <c r="D132" s="160" t="s">
        <v>130</v>
      </c>
      <c r="E132" s="161"/>
      <c r="F132" s="161"/>
    </row>
    <row r="133" spans="1:6">
      <c r="A133" s="157" t="s">
        <v>20</v>
      </c>
      <c r="B133" s="158" t="s">
        <v>35</v>
      </c>
      <c r="C133" s="162" t="s">
        <v>15</v>
      </c>
      <c r="D133" s="160" t="s">
        <v>131</v>
      </c>
      <c r="E133" s="161"/>
      <c r="F133" s="161"/>
    </row>
    <row r="134" spans="1:6">
      <c r="A134" s="157" t="s">
        <v>22</v>
      </c>
      <c r="B134" s="158" t="s">
        <v>37</v>
      </c>
      <c r="C134" s="162" t="s">
        <v>15</v>
      </c>
      <c r="D134" s="160" t="s">
        <v>132</v>
      </c>
      <c r="E134" s="161"/>
      <c r="F134" s="161"/>
    </row>
    <row r="135" spans="1:6">
      <c r="A135" s="157" t="s">
        <v>24</v>
      </c>
      <c r="B135" s="158" t="s">
        <v>40</v>
      </c>
      <c r="C135" s="162" t="s">
        <v>15</v>
      </c>
      <c r="D135" s="160" t="s">
        <v>133</v>
      </c>
      <c r="E135" s="161"/>
      <c r="F135" s="161"/>
    </row>
    <row r="136" spans="1:6">
      <c r="A136" s="157" t="s">
        <v>39</v>
      </c>
      <c r="B136" s="158" t="s">
        <v>43</v>
      </c>
      <c r="C136" s="162" t="s">
        <v>15</v>
      </c>
      <c r="D136" s="160" t="s">
        <v>134</v>
      </c>
      <c r="E136" s="161"/>
      <c r="F136" s="161"/>
    </row>
    <row r="137" ht="13.5" spans="1:6">
      <c r="A137" s="157" t="s">
        <v>42</v>
      </c>
      <c r="B137" s="158" t="s">
        <v>46</v>
      </c>
      <c r="C137" s="159" t="s">
        <v>47</v>
      </c>
      <c r="D137" s="160" t="s">
        <v>135</v>
      </c>
      <c r="E137" s="161"/>
      <c r="F137" s="161"/>
    </row>
    <row r="138" spans="1:6">
      <c r="A138" s="157" t="s">
        <v>45</v>
      </c>
      <c r="B138" s="158" t="s">
        <v>50</v>
      </c>
      <c r="C138" s="162" t="s">
        <v>51</v>
      </c>
      <c r="D138" s="160" t="s">
        <v>136</v>
      </c>
      <c r="E138" s="161"/>
      <c r="F138" s="161"/>
    </row>
    <row r="139" ht="13.5" spans="1:6">
      <c r="A139" s="157" t="s">
        <v>49</v>
      </c>
      <c r="B139" s="158" t="s">
        <v>54</v>
      </c>
      <c r="C139" s="159" t="s">
        <v>55</v>
      </c>
      <c r="D139" s="160" t="s">
        <v>11</v>
      </c>
      <c r="E139" s="161"/>
      <c r="F139" s="161"/>
    </row>
    <row r="140" ht="13.5" spans="1:6">
      <c r="A140" s="157" t="s">
        <v>53</v>
      </c>
      <c r="B140" s="158" t="s">
        <v>57</v>
      </c>
      <c r="C140" s="159" t="s">
        <v>55</v>
      </c>
      <c r="D140" s="160" t="s">
        <v>27</v>
      </c>
      <c r="E140" s="161"/>
      <c r="F140" s="161"/>
    </row>
    <row r="141" s="147" customFormat="1" ht="14.25" spans="1:6">
      <c r="A141" s="152" t="s">
        <v>7</v>
      </c>
      <c r="B141" s="152" t="s">
        <v>173</v>
      </c>
      <c r="C141" s="152" t="s">
        <v>7</v>
      </c>
      <c r="D141" s="163" t="s">
        <v>7</v>
      </c>
      <c r="E141" s="152"/>
      <c r="F141" s="152"/>
    </row>
    <row r="142" ht="13.5" spans="1:6">
      <c r="A142" s="161" t="s">
        <v>9</v>
      </c>
      <c r="B142" s="161" t="s">
        <v>10</v>
      </c>
      <c r="C142" s="161" t="s">
        <v>7</v>
      </c>
      <c r="D142" s="164" t="s">
        <v>7</v>
      </c>
      <c r="E142" s="161"/>
      <c r="F142" s="161"/>
    </row>
    <row r="143" ht="13.5" spans="1:6">
      <c r="A143" s="161" t="s">
        <v>11</v>
      </c>
      <c r="B143" s="161" t="s">
        <v>174</v>
      </c>
      <c r="C143" s="161" t="s">
        <v>7</v>
      </c>
      <c r="D143" s="164" t="s">
        <v>7</v>
      </c>
      <c r="E143" s="161"/>
      <c r="F143" s="161"/>
    </row>
    <row r="144" ht="13.5" spans="1:6">
      <c r="A144" s="161" t="s">
        <v>13</v>
      </c>
      <c r="B144" s="161" t="s">
        <v>175</v>
      </c>
      <c r="C144" s="161" t="s">
        <v>176</v>
      </c>
      <c r="D144" s="164" t="s">
        <v>11</v>
      </c>
      <c r="E144" s="161"/>
      <c r="F144" s="161"/>
    </row>
    <row r="145" ht="13.5" spans="1:6">
      <c r="A145" s="161" t="s">
        <v>17</v>
      </c>
      <c r="B145" s="161" t="s">
        <v>177</v>
      </c>
      <c r="C145" s="161" t="s">
        <v>86</v>
      </c>
      <c r="D145" s="164" t="s">
        <v>178</v>
      </c>
      <c r="E145" s="161"/>
      <c r="F145" s="161"/>
    </row>
    <row r="146" ht="13.5" spans="1:6">
      <c r="A146" s="161" t="s">
        <v>20</v>
      </c>
      <c r="B146" s="161" t="s">
        <v>179</v>
      </c>
      <c r="C146" s="161" t="s">
        <v>86</v>
      </c>
      <c r="D146" s="164" t="s">
        <v>178</v>
      </c>
      <c r="E146" s="161"/>
      <c r="F146" s="161"/>
    </row>
    <row r="147" ht="13.5" spans="1:6">
      <c r="A147" s="161" t="s">
        <v>22</v>
      </c>
      <c r="B147" s="161" t="s">
        <v>180</v>
      </c>
      <c r="C147" s="161" t="s">
        <v>86</v>
      </c>
      <c r="D147" s="164" t="s">
        <v>178</v>
      </c>
      <c r="E147" s="161"/>
      <c r="F147" s="161"/>
    </row>
    <row r="148" ht="13.5" spans="1:6">
      <c r="A148" s="161" t="s">
        <v>24</v>
      </c>
      <c r="B148" s="161" t="s">
        <v>181</v>
      </c>
      <c r="C148" s="161" t="s">
        <v>162</v>
      </c>
      <c r="D148" s="164" t="s">
        <v>11</v>
      </c>
      <c r="E148" s="161"/>
      <c r="F148" s="161"/>
    </row>
    <row r="149" ht="13.5" spans="1:6">
      <c r="A149" s="161" t="s">
        <v>39</v>
      </c>
      <c r="B149" s="161" t="s">
        <v>182</v>
      </c>
      <c r="C149" s="161" t="s">
        <v>55</v>
      </c>
      <c r="D149" s="164" t="s">
        <v>11</v>
      </c>
      <c r="E149" s="161"/>
      <c r="F149" s="161"/>
    </row>
    <row r="150" ht="13.5" spans="1:6">
      <c r="A150" s="161" t="s">
        <v>81</v>
      </c>
      <c r="B150" s="161" t="s">
        <v>183</v>
      </c>
      <c r="C150" s="161" t="s">
        <v>7</v>
      </c>
      <c r="D150" s="164" t="s">
        <v>7</v>
      </c>
      <c r="E150" s="161"/>
      <c r="F150" s="161"/>
    </row>
    <row r="151" ht="13.5" spans="1:6">
      <c r="A151" s="161" t="s">
        <v>11</v>
      </c>
      <c r="B151" s="161" t="s">
        <v>184</v>
      </c>
      <c r="C151" s="161" t="s">
        <v>162</v>
      </c>
      <c r="D151" s="164" t="s">
        <v>11</v>
      </c>
      <c r="E151" s="161"/>
      <c r="F151" s="161"/>
    </row>
    <row r="152" ht="13.5" spans="1:6">
      <c r="A152" s="161" t="s">
        <v>94</v>
      </c>
      <c r="B152" s="161" t="s">
        <v>185</v>
      </c>
      <c r="C152" s="161" t="s">
        <v>7</v>
      </c>
      <c r="D152" s="164" t="s">
        <v>7</v>
      </c>
      <c r="E152" s="161"/>
      <c r="F152" s="161"/>
    </row>
    <row r="153" ht="13.5" spans="1:6">
      <c r="A153" s="161" t="s">
        <v>7</v>
      </c>
      <c r="B153" s="161" t="s">
        <v>186</v>
      </c>
      <c r="C153" s="161" t="s">
        <v>176</v>
      </c>
      <c r="D153" s="164" t="s">
        <v>11</v>
      </c>
      <c r="E153" s="161"/>
      <c r="F153" s="161"/>
    </row>
    <row r="154" ht="13.5" spans="1:6">
      <c r="A154" s="161" t="s">
        <v>7</v>
      </c>
      <c r="B154" s="161" t="s">
        <v>187</v>
      </c>
      <c r="C154" s="161" t="s">
        <v>162</v>
      </c>
      <c r="D154" s="164" t="s">
        <v>11</v>
      </c>
      <c r="E154" s="161"/>
      <c r="F154" s="161"/>
    </row>
    <row r="155" ht="13.5" spans="1:6">
      <c r="A155" s="161" t="s">
        <v>7</v>
      </c>
      <c r="B155" s="161" t="s">
        <v>188</v>
      </c>
      <c r="C155" s="161" t="s">
        <v>189</v>
      </c>
      <c r="D155" s="164" t="s">
        <v>11</v>
      </c>
      <c r="E155" s="161"/>
      <c r="F155" s="161"/>
    </row>
    <row r="156" ht="13.5" spans="1:6">
      <c r="A156" s="161" t="s">
        <v>96</v>
      </c>
      <c r="B156" s="161" t="s">
        <v>190</v>
      </c>
      <c r="C156" s="161" t="s">
        <v>7</v>
      </c>
      <c r="D156" s="164" t="s">
        <v>7</v>
      </c>
      <c r="E156" s="161"/>
      <c r="F156" s="161"/>
    </row>
    <row r="157" ht="13.5" spans="1:6">
      <c r="A157" s="161" t="s">
        <v>7</v>
      </c>
      <c r="B157" s="161" t="s">
        <v>191</v>
      </c>
      <c r="C157" s="161" t="s">
        <v>162</v>
      </c>
      <c r="D157" s="164" t="s">
        <v>11</v>
      </c>
      <c r="E157" s="161"/>
      <c r="F157" s="161"/>
    </row>
    <row r="158" ht="13.5" spans="1:6">
      <c r="A158" s="161" t="s">
        <v>7</v>
      </c>
      <c r="B158" s="161" t="s">
        <v>192</v>
      </c>
      <c r="C158" s="161" t="s">
        <v>162</v>
      </c>
      <c r="D158" s="164" t="s">
        <v>11</v>
      </c>
      <c r="E158" s="161"/>
      <c r="F158" s="161"/>
    </row>
    <row r="159" ht="13.5" spans="1:6">
      <c r="A159" s="161" t="s">
        <v>7</v>
      </c>
      <c r="B159" s="161" t="s">
        <v>193</v>
      </c>
      <c r="C159" s="161" t="s">
        <v>162</v>
      </c>
      <c r="D159" s="164" t="s">
        <v>11</v>
      </c>
      <c r="E159" s="161"/>
      <c r="F159" s="161"/>
    </row>
    <row r="160" ht="13.5" spans="1:6">
      <c r="A160" s="161" t="s">
        <v>7</v>
      </c>
      <c r="B160" s="161" t="s">
        <v>194</v>
      </c>
      <c r="C160" s="161" t="s">
        <v>176</v>
      </c>
      <c r="D160" s="164" t="s">
        <v>27</v>
      </c>
      <c r="E160" s="161"/>
      <c r="F160" s="161"/>
    </row>
    <row r="161" ht="13.5" spans="1:6">
      <c r="A161" s="161" t="s">
        <v>7</v>
      </c>
      <c r="B161" s="161" t="s">
        <v>195</v>
      </c>
      <c r="C161" s="161" t="s">
        <v>162</v>
      </c>
      <c r="D161" s="164" t="s">
        <v>27</v>
      </c>
      <c r="E161" s="161"/>
      <c r="F161" s="161"/>
    </row>
    <row r="162" ht="13.5" spans="1:6">
      <c r="A162" s="161" t="s">
        <v>7</v>
      </c>
      <c r="B162" s="161" t="s">
        <v>196</v>
      </c>
      <c r="C162" s="161" t="s">
        <v>162</v>
      </c>
      <c r="D162" s="164" t="s">
        <v>11</v>
      </c>
      <c r="E162" s="161"/>
      <c r="F162" s="161"/>
    </row>
    <row r="163" ht="13.5" spans="1:6">
      <c r="A163" s="161" t="s">
        <v>7</v>
      </c>
      <c r="B163" s="161" t="s">
        <v>197</v>
      </c>
      <c r="C163" s="161" t="s">
        <v>162</v>
      </c>
      <c r="D163" s="164" t="s">
        <v>11</v>
      </c>
      <c r="E163" s="161"/>
      <c r="F163" s="161"/>
    </row>
    <row r="164" ht="13.5" spans="1:6">
      <c r="A164" s="161" t="s">
        <v>7</v>
      </c>
      <c r="B164" s="161" t="s">
        <v>198</v>
      </c>
      <c r="C164" s="161" t="s">
        <v>55</v>
      </c>
      <c r="D164" s="164" t="s">
        <v>11</v>
      </c>
      <c r="E164" s="161"/>
      <c r="F164" s="161"/>
    </row>
    <row r="165" ht="13.5" spans="1:6">
      <c r="A165" s="161" t="s">
        <v>7</v>
      </c>
      <c r="B165" s="161" t="s">
        <v>199</v>
      </c>
      <c r="C165" s="161" t="s">
        <v>200</v>
      </c>
      <c r="D165" s="164" t="s">
        <v>11</v>
      </c>
      <c r="E165" s="161"/>
      <c r="F165" s="161"/>
    </row>
    <row r="166" ht="13.5" spans="1:6">
      <c r="A166" s="161" t="s">
        <v>7</v>
      </c>
      <c r="B166" s="161" t="s">
        <v>188</v>
      </c>
      <c r="C166" s="161" t="s">
        <v>189</v>
      </c>
      <c r="D166" s="164" t="s">
        <v>11</v>
      </c>
      <c r="E166" s="161"/>
      <c r="F166" s="161"/>
    </row>
    <row r="167" ht="13.5" spans="1:6">
      <c r="A167" s="161" t="s">
        <v>7</v>
      </c>
      <c r="B167" s="161" t="s">
        <v>201</v>
      </c>
      <c r="C167" s="161" t="s">
        <v>162</v>
      </c>
      <c r="D167" s="164" t="s">
        <v>27</v>
      </c>
      <c r="E167" s="161"/>
      <c r="F167" s="161"/>
    </row>
    <row r="168" ht="13.5" spans="1:6">
      <c r="A168" s="161" t="s">
        <v>7</v>
      </c>
      <c r="B168" s="161" t="s">
        <v>202</v>
      </c>
      <c r="C168" s="161" t="s">
        <v>55</v>
      </c>
      <c r="D168" s="164" t="s">
        <v>27</v>
      </c>
      <c r="E168" s="161"/>
      <c r="F168" s="161"/>
    </row>
    <row r="169" ht="13.5" spans="1:6">
      <c r="A169" s="161" t="s">
        <v>7</v>
      </c>
      <c r="B169" s="161" t="s">
        <v>203</v>
      </c>
      <c r="C169" s="161" t="s">
        <v>162</v>
      </c>
      <c r="D169" s="164" t="s">
        <v>11</v>
      </c>
      <c r="E169" s="161"/>
      <c r="F169" s="161"/>
    </row>
    <row r="170" ht="13.5" spans="1:6">
      <c r="A170" s="161" t="s">
        <v>7</v>
      </c>
      <c r="B170" s="161" t="s">
        <v>204</v>
      </c>
      <c r="C170" s="161" t="s">
        <v>162</v>
      </c>
      <c r="D170" s="164" t="s">
        <v>11</v>
      </c>
      <c r="E170" s="161"/>
      <c r="F170" s="161"/>
    </row>
    <row r="171" ht="13.5" spans="1:6">
      <c r="A171" s="161" t="s">
        <v>7</v>
      </c>
      <c r="B171" s="161" t="s">
        <v>205</v>
      </c>
      <c r="C171" s="161" t="s">
        <v>55</v>
      </c>
      <c r="D171" s="164" t="s">
        <v>11</v>
      </c>
      <c r="E171" s="161"/>
      <c r="F171" s="161"/>
    </row>
    <row r="172" ht="13.5" spans="1:6">
      <c r="A172" s="161" t="s">
        <v>7</v>
      </c>
      <c r="B172" s="161" t="s">
        <v>206</v>
      </c>
      <c r="C172" s="161" t="s">
        <v>55</v>
      </c>
      <c r="D172" s="164" t="s">
        <v>102</v>
      </c>
      <c r="E172" s="161"/>
      <c r="F172" s="161"/>
    </row>
    <row r="173" ht="13.5" spans="1:6">
      <c r="A173" s="161" t="s">
        <v>7</v>
      </c>
      <c r="B173" s="161" t="s">
        <v>207</v>
      </c>
      <c r="C173" s="161" t="s">
        <v>55</v>
      </c>
      <c r="D173" s="164" t="s">
        <v>11</v>
      </c>
      <c r="E173" s="161"/>
      <c r="F173" s="161"/>
    </row>
    <row r="174" ht="13.5" spans="1:6">
      <c r="A174" s="161" t="s">
        <v>98</v>
      </c>
      <c r="B174" s="161" t="s">
        <v>208</v>
      </c>
      <c r="C174" s="161" t="s">
        <v>7</v>
      </c>
      <c r="D174" s="164" t="s">
        <v>7</v>
      </c>
      <c r="E174" s="161"/>
      <c r="F174" s="161"/>
    </row>
    <row r="175" ht="13.5" spans="1:6">
      <c r="A175" s="161" t="s">
        <v>7</v>
      </c>
      <c r="B175" s="161" t="s">
        <v>209</v>
      </c>
      <c r="C175" s="161" t="s">
        <v>162</v>
      </c>
      <c r="D175" s="164" t="s">
        <v>11</v>
      </c>
      <c r="E175" s="161"/>
      <c r="F175" s="161"/>
    </row>
    <row r="176" ht="13.5" spans="1:6">
      <c r="A176" s="161" t="s">
        <v>7</v>
      </c>
      <c r="B176" s="161" t="s">
        <v>210</v>
      </c>
      <c r="C176" s="161" t="s">
        <v>162</v>
      </c>
      <c r="D176" s="164" t="s">
        <v>11</v>
      </c>
      <c r="E176" s="161"/>
      <c r="F176" s="161"/>
    </row>
    <row r="177" ht="13.5" spans="1:6">
      <c r="A177" s="161" t="s">
        <v>7</v>
      </c>
      <c r="B177" s="161" t="s">
        <v>211</v>
      </c>
      <c r="C177" s="161" t="s">
        <v>176</v>
      </c>
      <c r="D177" s="164" t="s">
        <v>11</v>
      </c>
      <c r="E177" s="161"/>
      <c r="F177" s="161"/>
    </row>
    <row r="178" ht="13.5" spans="1:6">
      <c r="A178" s="161" t="s">
        <v>7</v>
      </c>
      <c r="B178" s="161" t="s">
        <v>212</v>
      </c>
      <c r="C178" s="161" t="s">
        <v>162</v>
      </c>
      <c r="D178" s="164" t="s">
        <v>11</v>
      </c>
      <c r="E178" s="161"/>
      <c r="F178" s="161"/>
    </row>
    <row r="179" ht="13.5" spans="1:6">
      <c r="A179" s="161" t="s">
        <v>7</v>
      </c>
      <c r="B179" s="161" t="s">
        <v>213</v>
      </c>
      <c r="C179" s="161" t="s">
        <v>162</v>
      </c>
      <c r="D179" s="164" t="s">
        <v>11</v>
      </c>
      <c r="E179" s="161"/>
      <c r="F179" s="161"/>
    </row>
    <row r="180" ht="13.5" spans="1:6">
      <c r="A180" s="161" t="s">
        <v>7</v>
      </c>
      <c r="B180" s="161" t="s">
        <v>214</v>
      </c>
      <c r="C180" s="161" t="s">
        <v>55</v>
      </c>
      <c r="D180" s="164" t="s">
        <v>11</v>
      </c>
      <c r="E180" s="161"/>
      <c r="F180" s="161"/>
    </row>
    <row r="181" ht="13.5" spans="1:6">
      <c r="A181" s="161" t="s">
        <v>7</v>
      </c>
      <c r="B181" s="161" t="s">
        <v>215</v>
      </c>
      <c r="C181" s="161" t="s">
        <v>216</v>
      </c>
      <c r="D181" s="164" t="s">
        <v>11</v>
      </c>
      <c r="E181" s="161"/>
      <c r="F181" s="161"/>
    </row>
    <row r="182" ht="13.5" spans="1:6">
      <c r="A182" s="161" t="s">
        <v>7</v>
      </c>
      <c r="B182" s="161" t="s">
        <v>217</v>
      </c>
      <c r="C182" s="161" t="s">
        <v>55</v>
      </c>
      <c r="D182" s="164" t="s">
        <v>11</v>
      </c>
      <c r="E182" s="161"/>
      <c r="F182" s="161"/>
    </row>
    <row r="183" ht="13.5" spans="1:6">
      <c r="A183" s="161" t="s">
        <v>7</v>
      </c>
      <c r="B183" s="161" t="s">
        <v>218</v>
      </c>
      <c r="C183" s="161" t="s">
        <v>219</v>
      </c>
      <c r="D183" s="164" t="s">
        <v>220</v>
      </c>
      <c r="E183" s="161"/>
      <c r="F183" s="161"/>
    </row>
    <row r="184" ht="13.5" spans="1:6">
      <c r="A184" s="161" t="s">
        <v>115</v>
      </c>
      <c r="B184" s="161" t="s">
        <v>82</v>
      </c>
      <c r="C184" s="161" t="s">
        <v>7</v>
      </c>
      <c r="D184" s="164" t="s">
        <v>7</v>
      </c>
      <c r="E184" s="161"/>
      <c r="F184" s="161"/>
    </row>
    <row r="185" ht="13.5" spans="1:6">
      <c r="A185" s="161" t="s">
        <v>11</v>
      </c>
      <c r="B185" s="161" t="s">
        <v>174</v>
      </c>
      <c r="C185" s="161" t="s">
        <v>7</v>
      </c>
      <c r="D185" s="164" t="s">
        <v>7</v>
      </c>
      <c r="E185" s="161"/>
      <c r="F185" s="161"/>
    </row>
    <row r="186" ht="13.5" spans="1:6">
      <c r="A186" s="161" t="s">
        <v>13</v>
      </c>
      <c r="B186" s="161" t="s">
        <v>221</v>
      </c>
      <c r="C186" s="161" t="s">
        <v>176</v>
      </c>
      <c r="D186" s="164" t="s">
        <v>11</v>
      </c>
      <c r="E186" s="161"/>
      <c r="F186" s="161"/>
    </row>
    <row r="187" ht="13.5" spans="1:6">
      <c r="A187" s="161" t="s">
        <v>17</v>
      </c>
      <c r="B187" s="161" t="s">
        <v>177</v>
      </c>
      <c r="C187" s="161" t="s">
        <v>86</v>
      </c>
      <c r="D187" s="164" t="s">
        <v>222</v>
      </c>
      <c r="E187" s="161"/>
      <c r="F187" s="161"/>
    </row>
    <row r="188" ht="13.5" spans="1:6">
      <c r="A188" s="161" t="s">
        <v>20</v>
      </c>
      <c r="B188" s="161" t="s">
        <v>179</v>
      </c>
      <c r="C188" s="161" t="s">
        <v>86</v>
      </c>
      <c r="D188" s="164" t="s">
        <v>222</v>
      </c>
      <c r="E188" s="161"/>
      <c r="F188" s="161"/>
    </row>
    <row r="189" ht="13.5" spans="1:6">
      <c r="A189" s="161" t="s">
        <v>22</v>
      </c>
      <c r="B189" s="161" t="s">
        <v>180</v>
      </c>
      <c r="C189" s="161" t="s">
        <v>86</v>
      </c>
      <c r="D189" s="164" t="s">
        <v>222</v>
      </c>
      <c r="E189" s="161"/>
      <c r="F189" s="161"/>
    </row>
    <row r="190" ht="13.5" spans="1:6">
      <c r="A190" s="161" t="s">
        <v>24</v>
      </c>
      <c r="B190" s="161" t="s">
        <v>181</v>
      </c>
      <c r="C190" s="161" t="s">
        <v>162</v>
      </c>
      <c r="D190" s="164" t="s">
        <v>11</v>
      </c>
      <c r="E190" s="161"/>
      <c r="F190" s="161"/>
    </row>
    <row r="191" ht="13.5" spans="1:6">
      <c r="A191" s="161" t="s">
        <v>39</v>
      </c>
      <c r="B191" s="161" t="s">
        <v>182</v>
      </c>
      <c r="C191" s="161" t="s">
        <v>55</v>
      </c>
      <c r="D191" s="164" t="s">
        <v>11</v>
      </c>
      <c r="E191" s="161"/>
      <c r="F191" s="161"/>
    </row>
    <row r="192" ht="13.5" spans="1:6">
      <c r="A192" s="161" t="s">
        <v>27</v>
      </c>
      <c r="B192" s="161" t="s">
        <v>184</v>
      </c>
      <c r="C192" s="161" t="s">
        <v>162</v>
      </c>
      <c r="D192" s="164" t="s">
        <v>11</v>
      </c>
      <c r="E192" s="161"/>
      <c r="F192" s="161"/>
    </row>
    <row r="193" ht="13.5" spans="1:6">
      <c r="A193" s="161" t="s">
        <v>94</v>
      </c>
      <c r="B193" s="161" t="s">
        <v>185</v>
      </c>
      <c r="C193" s="161" t="s">
        <v>7</v>
      </c>
      <c r="D193" s="164" t="s">
        <v>7</v>
      </c>
      <c r="E193" s="161"/>
      <c r="F193" s="161"/>
    </row>
    <row r="194" ht="13.5" spans="1:6">
      <c r="A194" s="161" t="s">
        <v>7</v>
      </c>
      <c r="B194" s="161" t="s">
        <v>186</v>
      </c>
      <c r="C194" s="161" t="s">
        <v>176</v>
      </c>
      <c r="D194" s="164" t="s">
        <v>11</v>
      </c>
      <c r="E194" s="161"/>
      <c r="F194" s="161"/>
    </row>
    <row r="195" ht="13.5" spans="1:6">
      <c r="A195" s="161" t="s">
        <v>7</v>
      </c>
      <c r="B195" s="161" t="s">
        <v>187</v>
      </c>
      <c r="C195" s="161" t="s">
        <v>162</v>
      </c>
      <c r="D195" s="164" t="s">
        <v>11</v>
      </c>
      <c r="E195" s="161"/>
      <c r="F195" s="161"/>
    </row>
    <row r="196" ht="13.5" spans="1:6">
      <c r="A196" s="161" t="s">
        <v>7</v>
      </c>
      <c r="B196" s="161" t="s">
        <v>188</v>
      </c>
      <c r="C196" s="161" t="s">
        <v>189</v>
      </c>
      <c r="D196" s="164" t="s">
        <v>11</v>
      </c>
      <c r="E196" s="161"/>
      <c r="F196" s="161"/>
    </row>
    <row r="197" ht="13.5" spans="1:6">
      <c r="A197" s="161" t="s">
        <v>96</v>
      </c>
      <c r="B197" s="161" t="s">
        <v>190</v>
      </c>
      <c r="C197" s="161" t="s">
        <v>7</v>
      </c>
      <c r="D197" s="164" t="s">
        <v>7</v>
      </c>
      <c r="E197" s="161"/>
      <c r="F197" s="161"/>
    </row>
    <row r="198" ht="13.5" spans="1:6">
      <c r="A198" s="161" t="s">
        <v>7</v>
      </c>
      <c r="B198" s="161" t="s">
        <v>191</v>
      </c>
      <c r="C198" s="161" t="s">
        <v>162</v>
      </c>
      <c r="D198" s="164" t="s">
        <v>11</v>
      </c>
      <c r="E198" s="161"/>
      <c r="F198" s="161"/>
    </row>
    <row r="199" ht="13.5" spans="1:6">
      <c r="A199" s="161" t="s">
        <v>7</v>
      </c>
      <c r="B199" s="161" t="s">
        <v>192</v>
      </c>
      <c r="C199" s="161" t="s">
        <v>162</v>
      </c>
      <c r="D199" s="164" t="s">
        <v>11</v>
      </c>
      <c r="E199" s="161"/>
      <c r="F199" s="161"/>
    </row>
    <row r="200" ht="13.5" spans="1:6">
      <c r="A200" s="161" t="s">
        <v>7</v>
      </c>
      <c r="B200" s="161" t="s">
        <v>193</v>
      </c>
      <c r="C200" s="161" t="s">
        <v>162</v>
      </c>
      <c r="D200" s="164" t="s">
        <v>11</v>
      </c>
      <c r="E200" s="161"/>
      <c r="F200" s="161"/>
    </row>
    <row r="201" ht="13.5" spans="1:6">
      <c r="A201" s="161" t="s">
        <v>7</v>
      </c>
      <c r="B201" s="161" t="s">
        <v>194</v>
      </c>
      <c r="C201" s="161" t="s">
        <v>176</v>
      </c>
      <c r="D201" s="164" t="s">
        <v>27</v>
      </c>
      <c r="E201" s="161"/>
      <c r="F201" s="161"/>
    </row>
    <row r="202" ht="13.5" spans="1:6">
      <c r="A202" s="161" t="s">
        <v>7</v>
      </c>
      <c r="B202" s="161" t="s">
        <v>195</v>
      </c>
      <c r="C202" s="161" t="s">
        <v>162</v>
      </c>
      <c r="D202" s="164" t="s">
        <v>27</v>
      </c>
      <c r="E202" s="161"/>
      <c r="F202" s="161"/>
    </row>
    <row r="203" ht="13.5" spans="1:6">
      <c r="A203" s="161" t="s">
        <v>7</v>
      </c>
      <c r="B203" s="161" t="s">
        <v>196</v>
      </c>
      <c r="C203" s="161" t="s">
        <v>162</v>
      </c>
      <c r="D203" s="164" t="s">
        <v>11</v>
      </c>
      <c r="E203" s="161"/>
      <c r="F203" s="161"/>
    </row>
    <row r="204" ht="13.5" spans="1:6">
      <c r="A204" s="161" t="s">
        <v>7</v>
      </c>
      <c r="B204" s="161" t="s">
        <v>197</v>
      </c>
      <c r="C204" s="161" t="s">
        <v>162</v>
      </c>
      <c r="D204" s="164" t="s">
        <v>11</v>
      </c>
      <c r="E204" s="161"/>
      <c r="F204" s="161"/>
    </row>
    <row r="205" ht="13.5" spans="1:6">
      <c r="A205" s="161" t="s">
        <v>7</v>
      </c>
      <c r="B205" s="161" t="s">
        <v>198</v>
      </c>
      <c r="C205" s="161" t="s">
        <v>55</v>
      </c>
      <c r="D205" s="164" t="s">
        <v>11</v>
      </c>
      <c r="E205" s="161"/>
      <c r="F205" s="161"/>
    </row>
    <row r="206" ht="13.5" spans="1:6">
      <c r="A206" s="161" t="s">
        <v>7</v>
      </c>
      <c r="B206" s="161" t="s">
        <v>199</v>
      </c>
      <c r="C206" s="161" t="s">
        <v>200</v>
      </c>
      <c r="D206" s="164" t="s">
        <v>11</v>
      </c>
      <c r="E206" s="161"/>
      <c r="F206" s="161"/>
    </row>
    <row r="207" ht="13.5" spans="1:6">
      <c r="A207" s="161" t="s">
        <v>7</v>
      </c>
      <c r="B207" s="161" t="s">
        <v>188</v>
      </c>
      <c r="C207" s="161" t="s">
        <v>189</v>
      </c>
      <c r="D207" s="164" t="s">
        <v>11</v>
      </c>
      <c r="E207" s="161"/>
      <c r="F207" s="161"/>
    </row>
    <row r="208" ht="13.5" spans="1:6">
      <c r="A208" s="161" t="s">
        <v>7</v>
      </c>
      <c r="B208" s="161" t="s">
        <v>201</v>
      </c>
      <c r="C208" s="161" t="s">
        <v>162</v>
      </c>
      <c r="D208" s="164" t="s">
        <v>27</v>
      </c>
      <c r="E208" s="161"/>
      <c r="F208" s="161"/>
    </row>
    <row r="209" ht="13.5" spans="1:6">
      <c r="A209" s="161" t="s">
        <v>7</v>
      </c>
      <c r="B209" s="161" t="s">
        <v>202</v>
      </c>
      <c r="C209" s="161" t="s">
        <v>55</v>
      </c>
      <c r="D209" s="164" t="s">
        <v>27</v>
      </c>
      <c r="E209" s="161"/>
      <c r="F209" s="161"/>
    </row>
    <row r="210" ht="13.5" spans="1:6">
      <c r="A210" s="161" t="s">
        <v>7</v>
      </c>
      <c r="B210" s="161" t="s">
        <v>203</v>
      </c>
      <c r="C210" s="161" t="s">
        <v>162</v>
      </c>
      <c r="D210" s="164" t="s">
        <v>11</v>
      </c>
      <c r="E210" s="161"/>
      <c r="F210" s="161"/>
    </row>
    <row r="211" ht="13.5" spans="1:6">
      <c r="A211" s="161" t="s">
        <v>7</v>
      </c>
      <c r="B211" s="161" t="s">
        <v>204</v>
      </c>
      <c r="C211" s="161" t="s">
        <v>162</v>
      </c>
      <c r="D211" s="164" t="s">
        <v>11</v>
      </c>
      <c r="E211" s="161"/>
      <c r="F211" s="161"/>
    </row>
    <row r="212" ht="13.5" spans="1:6">
      <c r="A212" s="161" t="s">
        <v>7</v>
      </c>
      <c r="B212" s="161" t="s">
        <v>205</v>
      </c>
      <c r="C212" s="161" t="s">
        <v>55</v>
      </c>
      <c r="D212" s="164" t="s">
        <v>11</v>
      </c>
      <c r="E212" s="161"/>
      <c r="F212" s="161"/>
    </row>
    <row r="213" ht="13.5" spans="1:6">
      <c r="A213" s="161" t="s">
        <v>7</v>
      </c>
      <c r="B213" s="161" t="s">
        <v>206</v>
      </c>
      <c r="C213" s="161" t="s">
        <v>55</v>
      </c>
      <c r="D213" s="164" t="s">
        <v>102</v>
      </c>
      <c r="E213" s="161"/>
      <c r="F213" s="161"/>
    </row>
    <row r="214" ht="13.5" spans="1:6">
      <c r="A214" s="161" t="s">
        <v>7</v>
      </c>
      <c r="B214" s="161" t="s">
        <v>207</v>
      </c>
      <c r="C214" s="161" t="s">
        <v>55</v>
      </c>
      <c r="D214" s="164" t="s">
        <v>11</v>
      </c>
      <c r="E214" s="161"/>
      <c r="F214" s="161"/>
    </row>
    <row r="215" ht="13.5" spans="1:6">
      <c r="A215" s="161" t="s">
        <v>98</v>
      </c>
      <c r="B215" s="161" t="s">
        <v>208</v>
      </c>
      <c r="C215" s="161" t="s">
        <v>7</v>
      </c>
      <c r="D215" s="164" t="s">
        <v>7</v>
      </c>
      <c r="E215" s="161"/>
      <c r="F215" s="161"/>
    </row>
    <row r="216" ht="13.5" spans="1:6">
      <c r="A216" s="161" t="s">
        <v>7</v>
      </c>
      <c r="B216" s="161" t="s">
        <v>209</v>
      </c>
      <c r="C216" s="161" t="s">
        <v>162</v>
      </c>
      <c r="D216" s="164" t="s">
        <v>11</v>
      </c>
      <c r="E216" s="161"/>
      <c r="F216" s="161"/>
    </row>
    <row r="217" ht="13.5" spans="1:6">
      <c r="A217" s="161" t="s">
        <v>7</v>
      </c>
      <c r="B217" s="161" t="s">
        <v>210</v>
      </c>
      <c r="C217" s="161" t="s">
        <v>162</v>
      </c>
      <c r="D217" s="164" t="s">
        <v>11</v>
      </c>
      <c r="E217" s="161"/>
      <c r="F217" s="161"/>
    </row>
    <row r="218" ht="13.5" spans="1:6">
      <c r="A218" s="161" t="s">
        <v>7</v>
      </c>
      <c r="B218" s="161" t="s">
        <v>211</v>
      </c>
      <c r="C218" s="161" t="s">
        <v>176</v>
      </c>
      <c r="D218" s="164" t="s">
        <v>11</v>
      </c>
      <c r="E218" s="161"/>
      <c r="F218" s="161"/>
    </row>
    <row r="219" ht="13.5" spans="1:6">
      <c r="A219" s="161" t="s">
        <v>7</v>
      </c>
      <c r="B219" s="161" t="s">
        <v>212</v>
      </c>
      <c r="C219" s="161" t="s">
        <v>162</v>
      </c>
      <c r="D219" s="164" t="s">
        <v>11</v>
      </c>
      <c r="E219" s="161"/>
      <c r="F219" s="161"/>
    </row>
    <row r="220" ht="13.5" spans="1:6">
      <c r="A220" s="161" t="s">
        <v>7</v>
      </c>
      <c r="B220" s="161" t="s">
        <v>213</v>
      </c>
      <c r="C220" s="161" t="s">
        <v>162</v>
      </c>
      <c r="D220" s="164" t="s">
        <v>11</v>
      </c>
      <c r="E220" s="161"/>
      <c r="F220" s="161"/>
    </row>
    <row r="221" ht="13.5" spans="1:6">
      <c r="A221" s="161" t="s">
        <v>7</v>
      </c>
      <c r="B221" s="161" t="s">
        <v>214</v>
      </c>
      <c r="C221" s="161" t="s">
        <v>55</v>
      </c>
      <c r="D221" s="164" t="s">
        <v>11</v>
      </c>
      <c r="E221" s="161"/>
      <c r="F221" s="161"/>
    </row>
    <row r="222" ht="13.5" spans="1:6">
      <c r="A222" s="161" t="s">
        <v>7</v>
      </c>
      <c r="B222" s="161" t="s">
        <v>215</v>
      </c>
      <c r="C222" s="161" t="s">
        <v>216</v>
      </c>
      <c r="D222" s="164" t="s">
        <v>11</v>
      </c>
      <c r="E222" s="161"/>
      <c r="F222" s="161"/>
    </row>
    <row r="223" ht="13.5" spans="1:6">
      <c r="A223" s="161" t="s">
        <v>7</v>
      </c>
      <c r="B223" s="161" t="s">
        <v>217</v>
      </c>
      <c r="C223" s="161" t="s">
        <v>55</v>
      </c>
      <c r="D223" s="164" t="s">
        <v>11</v>
      </c>
      <c r="E223" s="161"/>
      <c r="F223" s="161"/>
    </row>
    <row r="224" ht="13.5" spans="1:6">
      <c r="A224" s="161" t="s">
        <v>7</v>
      </c>
      <c r="B224" s="161" t="s">
        <v>218</v>
      </c>
      <c r="C224" s="161" t="s">
        <v>219</v>
      </c>
      <c r="D224" s="164" t="s">
        <v>220</v>
      </c>
      <c r="E224" s="161"/>
      <c r="F224" s="161"/>
    </row>
    <row r="225" ht="13.5" spans="1:6">
      <c r="A225" s="161" t="s">
        <v>137</v>
      </c>
      <c r="B225" s="161" t="s">
        <v>116</v>
      </c>
      <c r="C225" s="161" t="s">
        <v>7</v>
      </c>
      <c r="D225" s="164" t="s">
        <v>7</v>
      </c>
      <c r="E225" s="161"/>
      <c r="F225" s="161"/>
    </row>
    <row r="226" ht="13.5" spans="1:6">
      <c r="A226" s="161" t="s">
        <v>11</v>
      </c>
      <c r="B226" s="161" t="s">
        <v>184</v>
      </c>
      <c r="C226" s="161" t="s">
        <v>162</v>
      </c>
      <c r="D226" s="164" t="s">
        <v>11</v>
      </c>
      <c r="E226" s="161"/>
      <c r="F226" s="161"/>
    </row>
    <row r="227" ht="13.5" spans="1:6">
      <c r="A227" s="161" t="s">
        <v>94</v>
      </c>
      <c r="B227" s="161" t="s">
        <v>185</v>
      </c>
      <c r="C227" s="161" t="s">
        <v>7</v>
      </c>
      <c r="D227" s="164" t="s">
        <v>7</v>
      </c>
      <c r="E227" s="161"/>
      <c r="F227" s="161"/>
    </row>
    <row r="228" ht="13.5" spans="1:6">
      <c r="A228" s="161" t="s">
        <v>7</v>
      </c>
      <c r="B228" s="161" t="s">
        <v>186</v>
      </c>
      <c r="C228" s="161" t="s">
        <v>176</v>
      </c>
      <c r="D228" s="164" t="s">
        <v>11</v>
      </c>
      <c r="E228" s="161"/>
      <c r="F228" s="161"/>
    </row>
    <row r="229" ht="13.5" spans="1:6">
      <c r="A229" s="161" t="s">
        <v>7</v>
      </c>
      <c r="B229" s="161" t="s">
        <v>187</v>
      </c>
      <c r="C229" s="161" t="s">
        <v>162</v>
      </c>
      <c r="D229" s="164" t="s">
        <v>11</v>
      </c>
      <c r="E229" s="161"/>
      <c r="F229" s="161"/>
    </row>
    <row r="230" ht="13.5" spans="1:6">
      <c r="A230" s="161" t="s">
        <v>7</v>
      </c>
      <c r="B230" s="161" t="s">
        <v>188</v>
      </c>
      <c r="C230" s="161" t="s">
        <v>189</v>
      </c>
      <c r="D230" s="164" t="s">
        <v>11</v>
      </c>
      <c r="E230" s="161"/>
      <c r="F230" s="161"/>
    </row>
    <row r="231" ht="13.5" spans="1:6">
      <c r="A231" s="161" t="s">
        <v>96</v>
      </c>
      <c r="B231" s="161" t="s">
        <v>190</v>
      </c>
      <c r="C231" s="161" t="s">
        <v>7</v>
      </c>
      <c r="D231" s="164" t="s">
        <v>7</v>
      </c>
      <c r="E231" s="161"/>
      <c r="F231" s="161"/>
    </row>
    <row r="232" ht="13.5" spans="1:6">
      <c r="A232" s="161" t="s">
        <v>7</v>
      </c>
      <c r="B232" s="161" t="s">
        <v>191</v>
      </c>
      <c r="C232" s="161" t="s">
        <v>162</v>
      </c>
      <c r="D232" s="164" t="s">
        <v>11</v>
      </c>
      <c r="E232" s="161"/>
      <c r="F232" s="161"/>
    </row>
    <row r="233" ht="13.5" spans="1:6">
      <c r="A233" s="161" t="s">
        <v>7</v>
      </c>
      <c r="B233" s="161" t="s">
        <v>192</v>
      </c>
      <c r="C233" s="161" t="s">
        <v>162</v>
      </c>
      <c r="D233" s="164" t="s">
        <v>11</v>
      </c>
      <c r="E233" s="161"/>
      <c r="F233" s="161"/>
    </row>
    <row r="234" ht="13.5" spans="1:6">
      <c r="A234" s="161" t="s">
        <v>7</v>
      </c>
      <c r="B234" s="161" t="s">
        <v>193</v>
      </c>
      <c r="C234" s="161" t="s">
        <v>162</v>
      </c>
      <c r="D234" s="164" t="s">
        <v>11</v>
      </c>
      <c r="E234" s="161"/>
      <c r="F234" s="161"/>
    </row>
    <row r="235" ht="13.5" spans="1:6">
      <c r="A235" s="161" t="s">
        <v>7</v>
      </c>
      <c r="B235" s="161" t="s">
        <v>194</v>
      </c>
      <c r="C235" s="161" t="s">
        <v>176</v>
      </c>
      <c r="D235" s="164" t="s">
        <v>27</v>
      </c>
      <c r="E235" s="161"/>
      <c r="F235" s="161"/>
    </row>
    <row r="236" ht="13.5" spans="1:6">
      <c r="A236" s="161" t="s">
        <v>7</v>
      </c>
      <c r="B236" s="161" t="s">
        <v>195</v>
      </c>
      <c r="C236" s="161" t="s">
        <v>162</v>
      </c>
      <c r="D236" s="164" t="s">
        <v>27</v>
      </c>
      <c r="E236" s="161"/>
      <c r="F236" s="161"/>
    </row>
    <row r="237" ht="13.5" spans="1:6">
      <c r="A237" s="161" t="s">
        <v>7</v>
      </c>
      <c r="B237" s="161" t="s">
        <v>196</v>
      </c>
      <c r="C237" s="161" t="s">
        <v>162</v>
      </c>
      <c r="D237" s="164" t="s">
        <v>11</v>
      </c>
      <c r="E237" s="161"/>
      <c r="F237" s="161"/>
    </row>
    <row r="238" ht="13.5" spans="1:6">
      <c r="A238" s="161" t="s">
        <v>7</v>
      </c>
      <c r="B238" s="161" t="s">
        <v>197</v>
      </c>
      <c r="C238" s="161" t="s">
        <v>162</v>
      </c>
      <c r="D238" s="164" t="s">
        <v>11</v>
      </c>
      <c r="E238" s="161"/>
      <c r="F238" s="161"/>
    </row>
    <row r="239" ht="13.5" spans="1:6">
      <c r="A239" s="161" t="s">
        <v>7</v>
      </c>
      <c r="B239" s="161" t="s">
        <v>198</v>
      </c>
      <c r="C239" s="161" t="s">
        <v>55</v>
      </c>
      <c r="D239" s="164" t="s">
        <v>11</v>
      </c>
      <c r="E239" s="161"/>
      <c r="F239" s="161"/>
    </row>
    <row r="240" ht="13.5" spans="1:6">
      <c r="A240" s="161" t="s">
        <v>7</v>
      </c>
      <c r="B240" s="161" t="s">
        <v>199</v>
      </c>
      <c r="C240" s="161" t="s">
        <v>200</v>
      </c>
      <c r="D240" s="164" t="s">
        <v>11</v>
      </c>
      <c r="E240" s="161"/>
      <c r="F240" s="161"/>
    </row>
    <row r="241" ht="13.5" spans="1:6">
      <c r="A241" s="161" t="s">
        <v>7</v>
      </c>
      <c r="B241" s="161" t="s">
        <v>188</v>
      </c>
      <c r="C241" s="161" t="s">
        <v>189</v>
      </c>
      <c r="D241" s="164" t="s">
        <v>11</v>
      </c>
      <c r="E241" s="161"/>
      <c r="F241" s="161"/>
    </row>
    <row r="242" ht="13.5" spans="1:6">
      <c r="A242" s="161" t="s">
        <v>7</v>
      </c>
      <c r="B242" s="161" t="s">
        <v>201</v>
      </c>
      <c r="C242" s="161" t="s">
        <v>162</v>
      </c>
      <c r="D242" s="164" t="s">
        <v>27</v>
      </c>
      <c r="E242" s="161"/>
      <c r="F242" s="161"/>
    </row>
    <row r="243" ht="13.5" spans="1:6">
      <c r="A243" s="161" t="s">
        <v>7</v>
      </c>
      <c r="B243" s="161" t="s">
        <v>202</v>
      </c>
      <c r="C243" s="161" t="s">
        <v>55</v>
      </c>
      <c r="D243" s="164" t="s">
        <v>27</v>
      </c>
      <c r="E243" s="161"/>
      <c r="F243" s="161"/>
    </row>
    <row r="244" ht="13.5" spans="1:6">
      <c r="A244" s="161" t="s">
        <v>7</v>
      </c>
      <c r="B244" s="161" t="s">
        <v>203</v>
      </c>
      <c r="C244" s="161" t="s">
        <v>162</v>
      </c>
      <c r="D244" s="164" t="s">
        <v>11</v>
      </c>
      <c r="E244" s="161"/>
      <c r="F244" s="161"/>
    </row>
    <row r="245" ht="13.5" spans="1:6">
      <c r="A245" s="161" t="s">
        <v>7</v>
      </c>
      <c r="B245" s="161" t="s">
        <v>204</v>
      </c>
      <c r="C245" s="161" t="s">
        <v>162</v>
      </c>
      <c r="D245" s="164" t="s">
        <v>11</v>
      </c>
      <c r="E245" s="161"/>
      <c r="F245" s="161"/>
    </row>
    <row r="246" ht="13.5" spans="1:6">
      <c r="A246" s="161" t="s">
        <v>7</v>
      </c>
      <c r="B246" s="161" t="s">
        <v>205</v>
      </c>
      <c r="C246" s="161" t="s">
        <v>55</v>
      </c>
      <c r="D246" s="164" t="s">
        <v>11</v>
      </c>
      <c r="E246" s="161"/>
      <c r="F246" s="161"/>
    </row>
    <row r="247" ht="13.5" spans="1:6">
      <c r="A247" s="161" t="s">
        <v>7</v>
      </c>
      <c r="B247" s="161" t="s">
        <v>206</v>
      </c>
      <c r="C247" s="161" t="s">
        <v>55</v>
      </c>
      <c r="D247" s="164" t="s">
        <v>102</v>
      </c>
      <c r="E247" s="161"/>
      <c r="F247" s="161"/>
    </row>
    <row r="248" ht="13.5" spans="1:6">
      <c r="A248" s="161" t="s">
        <v>7</v>
      </c>
      <c r="B248" s="161" t="s">
        <v>207</v>
      </c>
      <c r="C248" s="161" t="s">
        <v>55</v>
      </c>
      <c r="D248" s="164" t="s">
        <v>11</v>
      </c>
      <c r="E248" s="161"/>
      <c r="F248" s="161"/>
    </row>
    <row r="249" ht="13.5" spans="1:6">
      <c r="A249" s="161" t="s">
        <v>98</v>
      </c>
      <c r="B249" s="161" t="s">
        <v>208</v>
      </c>
      <c r="C249" s="161" t="s">
        <v>7</v>
      </c>
      <c r="D249" s="164" t="s">
        <v>7</v>
      </c>
      <c r="E249" s="161"/>
      <c r="F249" s="161"/>
    </row>
    <row r="250" ht="13.5" spans="1:6">
      <c r="A250" s="161" t="s">
        <v>7</v>
      </c>
      <c r="B250" s="161" t="s">
        <v>209</v>
      </c>
      <c r="C250" s="161" t="s">
        <v>162</v>
      </c>
      <c r="D250" s="164" t="s">
        <v>11</v>
      </c>
      <c r="E250" s="161"/>
      <c r="F250" s="161"/>
    </row>
    <row r="251" ht="13.5" spans="1:6">
      <c r="A251" s="161" t="s">
        <v>7</v>
      </c>
      <c r="B251" s="161" t="s">
        <v>210</v>
      </c>
      <c r="C251" s="161" t="s">
        <v>162</v>
      </c>
      <c r="D251" s="164" t="s">
        <v>11</v>
      </c>
      <c r="E251" s="161"/>
      <c r="F251" s="161"/>
    </row>
    <row r="252" ht="13.5" spans="1:6">
      <c r="A252" s="161" t="s">
        <v>7</v>
      </c>
      <c r="B252" s="161" t="s">
        <v>211</v>
      </c>
      <c r="C252" s="161" t="s">
        <v>176</v>
      </c>
      <c r="D252" s="164" t="s">
        <v>11</v>
      </c>
      <c r="E252" s="161"/>
      <c r="F252" s="161"/>
    </row>
    <row r="253" ht="13.5" spans="1:6">
      <c r="A253" s="161" t="s">
        <v>7</v>
      </c>
      <c r="B253" s="161" t="s">
        <v>212</v>
      </c>
      <c r="C253" s="161" t="s">
        <v>162</v>
      </c>
      <c r="D253" s="164" t="s">
        <v>11</v>
      </c>
      <c r="E253" s="161"/>
      <c r="F253" s="161"/>
    </row>
    <row r="254" ht="13.5" spans="1:6">
      <c r="A254" s="161" t="s">
        <v>7</v>
      </c>
      <c r="B254" s="161" t="s">
        <v>213</v>
      </c>
      <c r="C254" s="161" t="s">
        <v>162</v>
      </c>
      <c r="D254" s="164" t="s">
        <v>11</v>
      </c>
      <c r="E254" s="161"/>
      <c r="F254" s="161"/>
    </row>
    <row r="255" ht="13.5" spans="1:6">
      <c r="A255" s="161" t="s">
        <v>7</v>
      </c>
      <c r="B255" s="161" t="s">
        <v>214</v>
      </c>
      <c r="C255" s="161" t="s">
        <v>55</v>
      </c>
      <c r="D255" s="164" t="s">
        <v>11</v>
      </c>
      <c r="E255" s="161"/>
      <c r="F255" s="161"/>
    </row>
    <row r="256" ht="13.5" spans="1:6">
      <c r="A256" s="161" t="s">
        <v>7</v>
      </c>
      <c r="B256" s="161" t="s">
        <v>215</v>
      </c>
      <c r="C256" s="161" t="s">
        <v>216</v>
      </c>
      <c r="D256" s="164" t="s">
        <v>11</v>
      </c>
      <c r="E256" s="161"/>
      <c r="F256" s="161"/>
    </row>
    <row r="257" ht="13.5" spans="1:6">
      <c r="A257" s="161" t="s">
        <v>7</v>
      </c>
      <c r="B257" s="161" t="s">
        <v>217</v>
      </c>
      <c r="C257" s="161" t="s">
        <v>55</v>
      </c>
      <c r="D257" s="164" t="s">
        <v>11</v>
      </c>
      <c r="E257" s="161"/>
      <c r="F257" s="161"/>
    </row>
    <row r="258" ht="13.5" spans="1:6">
      <c r="A258" s="161" t="s">
        <v>7</v>
      </c>
      <c r="B258" s="161" t="s">
        <v>218</v>
      </c>
      <c r="C258" s="161" t="s">
        <v>219</v>
      </c>
      <c r="D258" s="164" t="s">
        <v>220</v>
      </c>
      <c r="E258" s="161"/>
      <c r="F258" s="161"/>
    </row>
    <row r="259" ht="13.5" spans="1:6">
      <c r="A259" s="161" t="s">
        <v>169</v>
      </c>
      <c r="B259" s="161" t="s">
        <v>223</v>
      </c>
      <c r="C259" s="161" t="s">
        <v>7</v>
      </c>
      <c r="D259" s="164" t="s">
        <v>7</v>
      </c>
      <c r="E259" s="161"/>
      <c r="F259" s="161"/>
    </row>
    <row r="260" ht="13.5" spans="1:6">
      <c r="A260" s="161" t="s">
        <v>11</v>
      </c>
      <c r="B260" s="161" t="s">
        <v>174</v>
      </c>
      <c r="C260" s="161" t="s">
        <v>7</v>
      </c>
      <c r="D260" s="164" t="s">
        <v>7</v>
      </c>
      <c r="E260" s="161"/>
      <c r="F260" s="161"/>
    </row>
    <row r="261" ht="13.5" spans="1:6">
      <c r="A261" s="161" t="s">
        <v>13</v>
      </c>
      <c r="B261" s="161" t="s">
        <v>224</v>
      </c>
      <c r="C261" s="161" t="s">
        <v>176</v>
      </c>
      <c r="D261" s="164" t="s">
        <v>11</v>
      </c>
      <c r="E261" s="161"/>
      <c r="F261" s="161"/>
    </row>
    <row r="262" ht="13.5" spans="1:6">
      <c r="A262" s="161" t="s">
        <v>17</v>
      </c>
      <c r="B262" s="161" t="s">
        <v>177</v>
      </c>
      <c r="C262" s="161" t="s">
        <v>86</v>
      </c>
      <c r="D262" s="164" t="s">
        <v>225</v>
      </c>
      <c r="E262" s="161"/>
      <c r="F262" s="161"/>
    </row>
    <row r="263" ht="13.5" spans="1:6">
      <c r="A263" s="161" t="s">
        <v>20</v>
      </c>
      <c r="B263" s="161" t="s">
        <v>179</v>
      </c>
      <c r="C263" s="161" t="s">
        <v>86</v>
      </c>
      <c r="D263" s="164" t="s">
        <v>225</v>
      </c>
      <c r="E263" s="161"/>
      <c r="F263" s="161"/>
    </row>
    <row r="264" ht="13.5" spans="1:6">
      <c r="A264" s="161" t="s">
        <v>22</v>
      </c>
      <c r="B264" s="161" t="s">
        <v>180</v>
      </c>
      <c r="C264" s="161" t="s">
        <v>86</v>
      </c>
      <c r="D264" s="164" t="s">
        <v>225</v>
      </c>
      <c r="E264" s="161"/>
      <c r="F264" s="161"/>
    </row>
    <row r="265" ht="13.5" spans="1:6">
      <c r="A265" s="161" t="s">
        <v>24</v>
      </c>
      <c r="B265" s="161" t="s">
        <v>182</v>
      </c>
      <c r="C265" s="161" t="s">
        <v>55</v>
      </c>
      <c r="D265" s="164" t="s">
        <v>11</v>
      </c>
      <c r="E265" s="161"/>
      <c r="F265" s="161"/>
    </row>
    <row r="266" ht="13.5" spans="1:6">
      <c r="A266" s="161" t="s">
        <v>39</v>
      </c>
      <c r="B266" s="161" t="s">
        <v>181</v>
      </c>
      <c r="C266" s="161" t="s">
        <v>162</v>
      </c>
      <c r="D266" s="164" t="s">
        <v>11</v>
      </c>
      <c r="E266" s="161"/>
      <c r="F266" s="161"/>
    </row>
    <row r="267" ht="13.5" spans="1:6">
      <c r="A267" s="161" t="s">
        <v>27</v>
      </c>
      <c r="B267" s="161" t="s">
        <v>226</v>
      </c>
      <c r="C267" s="161" t="s">
        <v>162</v>
      </c>
      <c r="D267" s="164" t="s">
        <v>11</v>
      </c>
      <c r="E267" s="161"/>
      <c r="F267" s="161"/>
    </row>
    <row r="268" ht="13.5" spans="1:6">
      <c r="A268" s="161" t="s">
        <v>58</v>
      </c>
      <c r="B268" s="161" t="s">
        <v>184</v>
      </c>
      <c r="C268" s="161" t="s">
        <v>162</v>
      </c>
      <c r="D268" s="164" t="s">
        <v>11</v>
      </c>
      <c r="E268" s="161"/>
      <c r="F268" s="161"/>
    </row>
    <row r="269" ht="13.5" spans="1:6">
      <c r="A269" s="161" t="s">
        <v>94</v>
      </c>
      <c r="B269" s="161" t="s">
        <v>185</v>
      </c>
      <c r="C269" s="161" t="s">
        <v>7</v>
      </c>
      <c r="D269" s="164" t="s">
        <v>7</v>
      </c>
      <c r="E269" s="161"/>
      <c r="F269" s="161"/>
    </row>
    <row r="270" ht="13.5" spans="1:6">
      <c r="A270" s="161" t="s">
        <v>7</v>
      </c>
      <c r="B270" s="161" t="s">
        <v>186</v>
      </c>
      <c r="C270" s="161" t="s">
        <v>176</v>
      </c>
      <c r="D270" s="164" t="s">
        <v>11</v>
      </c>
      <c r="E270" s="161"/>
      <c r="F270" s="161"/>
    </row>
    <row r="271" ht="13.5" spans="1:6">
      <c r="A271" s="161" t="s">
        <v>7</v>
      </c>
      <c r="B271" s="161" t="s">
        <v>187</v>
      </c>
      <c r="C271" s="161" t="s">
        <v>162</v>
      </c>
      <c r="D271" s="164" t="s">
        <v>11</v>
      </c>
      <c r="E271" s="161"/>
      <c r="F271" s="161"/>
    </row>
    <row r="272" ht="13.5" spans="1:6">
      <c r="A272" s="161" t="s">
        <v>7</v>
      </c>
      <c r="B272" s="161" t="s">
        <v>188</v>
      </c>
      <c r="C272" s="161" t="s">
        <v>189</v>
      </c>
      <c r="D272" s="164" t="s">
        <v>11</v>
      </c>
      <c r="E272" s="161"/>
      <c r="F272" s="161"/>
    </row>
    <row r="273" ht="13.5" spans="1:6">
      <c r="A273" s="161" t="s">
        <v>96</v>
      </c>
      <c r="B273" s="161" t="s">
        <v>190</v>
      </c>
      <c r="C273" s="161" t="s">
        <v>7</v>
      </c>
      <c r="D273" s="164" t="s">
        <v>7</v>
      </c>
      <c r="E273" s="161"/>
      <c r="F273" s="161"/>
    </row>
    <row r="274" ht="13.5" spans="1:6">
      <c r="A274" s="161" t="s">
        <v>7</v>
      </c>
      <c r="B274" s="161" t="s">
        <v>191</v>
      </c>
      <c r="C274" s="161" t="s">
        <v>162</v>
      </c>
      <c r="D274" s="164" t="s">
        <v>11</v>
      </c>
      <c r="E274" s="161"/>
      <c r="F274" s="161"/>
    </row>
    <row r="275" ht="13.5" spans="1:6">
      <c r="A275" s="161" t="s">
        <v>7</v>
      </c>
      <c r="B275" s="161" t="s">
        <v>192</v>
      </c>
      <c r="C275" s="161" t="s">
        <v>162</v>
      </c>
      <c r="D275" s="164" t="s">
        <v>11</v>
      </c>
      <c r="E275" s="161"/>
      <c r="F275" s="161"/>
    </row>
    <row r="276" ht="13.5" spans="1:6">
      <c r="A276" s="161" t="s">
        <v>7</v>
      </c>
      <c r="B276" s="161" t="s">
        <v>193</v>
      </c>
      <c r="C276" s="161" t="s">
        <v>162</v>
      </c>
      <c r="D276" s="164" t="s">
        <v>11</v>
      </c>
      <c r="E276" s="161"/>
      <c r="F276" s="161"/>
    </row>
    <row r="277" ht="13.5" spans="1:6">
      <c r="A277" s="161" t="s">
        <v>7</v>
      </c>
      <c r="B277" s="161" t="s">
        <v>194</v>
      </c>
      <c r="C277" s="161" t="s">
        <v>176</v>
      </c>
      <c r="D277" s="164" t="s">
        <v>27</v>
      </c>
      <c r="E277" s="161"/>
      <c r="F277" s="161"/>
    </row>
    <row r="278" ht="13.5" spans="1:6">
      <c r="A278" s="161" t="s">
        <v>7</v>
      </c>
      <c r="B278" s="161" t="s">
        <v>195</v>
      </c>
      <c r="C278" s="161" t="s">
        <v>162</v>
      </c>
      <c r="D278" s="164" t="s">
        <v>27</v>
      </c>
      <c r="E278" s="161"/>
      <c r="F278" s="161"/>
    </row>
    <row r="279" ht="13.5" spans="1:6">
      <c r="A279" s="161" t="s">
        <v>7</v>
      </c>
      <c r="B279" s="161" t="s">
        <v>196</v>
      </c>
      <c r="C279" s="161" t="s">
        <v>162</v>
      </c>
      <c r="D279" s="164" t="s">
        <v>11</v>
      </c>
      <c r="E279" s="161"/>
      <c r="F279" s="161"/>
    </row>
    <row r="280" ht="13.5" spans="1:6">
      <c r="A280" s="161" t="s">
        <v>7</v>
      </c>
      <c r="B280" s="161" t="s">
        <v>197</v>
      </c>
      <c r="C280" s="161" t="s">
        <v>162</v>
      </c>
      <c r="D280" s="164" t="s">
        <v>11</v>
      </c>
      <c r="E280" s="161"/>
      <c r="F280" s="161"/>
    </row>
    <row r="281" ht="13.5" spans="1:6">
      <c r="A281" s="161" t="s">
        <v>7</v>
      </c>
      <c r="B281" s="161" t="s">
        <v>198</v>
      </c>
      <c r="C281" s="161" t="s">
        <v>55</v>
      </c>
      <c r="D281" s="164" t="s">
        <v>11</v>
      </c>
      <c r="E281" s="161"/>
      <c r="F281" s="161"/>
    </row>
    <row r="282" ht="13.5" spans="1:6">
      <c r="A282" s="161" t="s">
        <v>7</v>
      </c>
      <c r="B282" s="161" t="s">
        <v>199</v>
      </c>
      <c r="C282" s="161" t="s">
        <v>200</v>
      </c>
      <c r="D282" s="164" t="s">
        <v>11</v>
      </c>
      <c r="E282" s="161"/>
      <c r="F282" s="161"/>
    </row>
    <row r="283" ht="13.5" spans="1:6">
      <c r="A283" s="161" t="s">
        <v>7</v>
      </c>
      <c r="B283" s="161" t="s">
        <v>188</v>
      </c>
      <c r="C283" s="161" t="s">
        <v>189</v>
      </c>
      <c r="D283" s="164" t="s">
        <v>11</v>
      </c>
      <c r="E283" s="161"/>
      <c r="F283" s="161"/>
    </row>
    <row r="284" ht="13.5" spans="1:6">
      <c r="A284" s="161" t="s">
        <v>7</v>
      </c>
      <c r="B284" s="161" t="s">
        <v>201</v>
      </c>
      <c r="C284" s="161" t="s">
        <v>162</v>
      </c>
      <c r="D284" s="164" t="s">
        <v>27</v>
      </c>
      <c r="E284" s="161"/>
      <c r="F284" s="161"/>
    </row>
    <row r="285" ht="13.5" spans="1:6">
      <c r="A285" s="161" t="s">
        <v>7</v>
      </c>
      <c r="B285" s="161" t="s">
        <v>202</v>
      </c>
      <c r="C285" s="161" t="s">
        <v>55</v>
      </c>
      <c r="D285" s="164" t="s">
        <v>27</v>
      </c>
      <c r="E285" s="161"/>
      <c r="F285" s="161"/>
    </row>
    <row r="286" ht="13.5" spans="1:6">
      <c r="A286" s="161" t="s">
        <v>7</v>
      </c>
      <c r="B286" s="161" t="s">
        <v>203</v>
      </c>
      <c r="C286" s="161" t="s">
        <v>162</v>
      </c>
      <c r="D286" s="164" t="s">
        <v>11</v>
      </c>
      <c r="E286" s="161"/>
      <c r="F286" s="161"/>
    </row>
    <row r="287" ht="13.5" spans="1:6">
      <c r="A287" s="161" t="s">
        <v>7</v>
      </c>
      <c r="B287" s="161" t="s">
        <v>204</v>
      </c>
      <c r="C287" s="161" t="s">
        <v>162</v>
      </c>
      <c r="D287" s="164" t="s">
        <v>11</v>
      </c>
      <c r="E287" s="161"/>
      <c r="F287" s="161"/>
    </row>
    <row r="288" ht="13.5" spans="1:6">
      <c r="A288" s="161" t="s">
        <v>7</v>
      </c>
      <c r="B288" s="161" t="s">
        <v>205</v>
      </c>
      <c r="C288" s="161" t="s">
        <v>55</v>
      </c>
      <c r="D288" s="164" t="s">
        <v>11</v>
      </c>
      <c r="E288" s="161"/>
      <c r="F288" s="161"/>
    </row>
    <row r="289" ht="13.5" spans="1:6">
      <c r="A289" s="161" t="s">
        <v>7</v>
      </c>
      <c r="B289" s="161" t="s">
        <v>206</v>
      </c>
      <c r="C289" s="161" t="s">
        <v>55</v>
      </c>
      <c r="D289" s="164" t="s">
        <v>102</v>
      </c>
      <c r="E289" s="161"/>
      <c r="F289" s="161"/>
    </row>
    <row r="290" ht="13.5" spans="1:6">
      <c r="A290" s="161" t="s">
        <v>7</v>
      </c>
      <c r="B290" s="161" t="s">
        <v>207</v>
      </c>
      <c r="C290" s="161" t="s">
        <v>55</v>
      </c>
      <c r="D290" s="164" t="s">
        <v>11</v>
      </c>
      <c r="E290" s="161"/>
      <c r="F290" s="161"/>
    </row>
    <row r="291" ht="13.5" spans="1:6">
      <c r="A291" s="161" t="s">
        <v>98</v>
      </c>
      <c r="B291" s="161" t="s">
        <v>208</v>
      </c>
      <c r="C291" s="161" t="s">
        <v>7</v>
      </c>
      <c r="D291" s="164" t="s">
        <v>7</v>
      </c>
      <c r="E291" s="161"/>
      <c r="F291" s="161"/>
    </row>
    <row r="292" ht="13.5" spans="1:6">
      <c r="A292" s="161" t="s">
        <v>7</v>
      </c>
      <c r="B292" s="161" t="s">
        <v>209</v>
      </c>
      <c r="C292" s="161" t="s">
        <v>162</v>
      </c>
      <c r="D292" s="164" t="s">
        <v>11</v>
      </c>
      <c r="E292" s="161"/>
      <c r="F292" s="161"/>
    </row>
    <row r="293" ht="13.5" spans="1:6">
      <c r="A293" s="161" t="s">
        <v>7</v>
      </c>
      <c r="B293" s="161" t="s">
        <v>210</v>
      </c>
      <c r="C293" s="161" t="s">
        <v>162</v>
      </c>
      <c r="D293" s="164" t="s">
        <v>11</v>
      </c>
      <c r="E293" s="161"/>
      <c r="F293" s="161"/>
    </row>
    <row r="294" ht="13.5" spans="1:6">
      <c r="A294" s="161" t="s">
        <v>7</v>
      </c>
      <c r="B294" s="161" t="s">
        <v>211</v>
      </c>
      <c r="C294" s="161" t="s">
        <v>176</v>
      </c>
      <c r="D294" s="164" t="s">
        <v>11</v>
      </c>
      <c r="E294" s="161"/>
      <c r="F294" s="161"/>
    </row>
    <row r="295" ht="13.5" spans="1:6">
      <c r="A295" s="161" t="s">
        <v>7</v>
      </c>
      <c r="B295" s="161" t="s">
        <v>212</v>
      </c>
      <c r="C295" s="161" t="s">
        <v>162</v>
      </c>
      <c r="D295" s="164" t="s">
        <v>11</v>
      </c>
      <c r="E295" s="161"/>
      <c r="F295" s="161"/>
    </row>
    <row r="296" ht="13.5" spans="1:6">
      <c r="A296" s="161" t="s">
        <v>7</v>
      </c>
      <c r="B296" s="161" t="s">
        <v>213</v>
      </c>
      <c r="C296" s="161" t="s">
        <v>162</v>
      </c>
      <c r="D296" s="164" t="s">
        <v>11</v>
      </c>
      <c r="E296" s="161"/>
      <c r="F296" s="161"/>
    </row>
    <row r="297" ht="13.5" spans="1:6">
      <c r="A297" s="161" t="s">
        <v>7</v>
      </c>
      <c r="B297" s="161" t="s">
        <v>214</v>
      </c>
      <c r="C297" s="161" t="s">
        <v>55</v>
      </c>
      <c r="D297" s="164" t="s">
        <v>11</v>
      </c>
      <c r="E297" s="161"/>
      <c r="F297" s="161"/>
    </row>
    <row r="298" ht="13.5" spans="1:6">
      <c r="A298" s="161" t="s">
        <v>7</v>
      </c>
      <c r="B298" s="161" t="s">
        <v>215</v>
      </c>
      <c r="C298" s="161" t="s">
        <v>216</v>
      </c>
      <c r="D298" s="164" t="s">
        <v>11</v>
      </c>
      <c r="E298" s="161"/>
      <c r="F298" s="161"/>
    </row>
    <row r="299" ht="13.5" spans="1:6">
      <c r="A299" s="161" t="s">
        <v>7</v>
      </c>
      <c r="B299" s="161" t="s">
        <v>217</v>
      </c>
      <c r="C299" s="161" t="s">
        <v>55</v>
      </c>
      <c r="D299" s="164" t="s">
        <v>11</v>
      </c>
      <c r="E299" s="161"/>
      <c r="F299" s="161"/>
    </row>
    <row r="300" ht="13.5" spans="1:6">
      <c r="A300" s="161" t="s">
        <v>7</v>
      </c>
      <c r="B300" s="161" t="s">
        <v>218</v>
      </c>
      <c r="C300" s="161" t="s">
        <v>219</v>
      </c>
      <c r="D300" s="164" t="s">
        <v>220</v>
      </c>
      <c r="E300" s="161"/>
      <c r="F300" s="161"/>
    </row>
    <row r="301" ht="13.5" spans="1:6">
      <c r="A301" s="161" t="s">
        <v>227</v>
      </c>
      <c r="B301" s="161" t="s">
        <v>228</v>
      </c>
      <c r="C301" s="161" t="s">
        <v>7</v>
      </c>
      <c r="D301" s="164" t="s">
        <v>7</v>
      </c>
      <c r="E301" s="161"/>
      <c r="F301" s="161"/>
    </row>
    <row r="302" ht="13.5" spans="1:6">
      <c r="A302" s="161" t="s">
        <v>11</v>
      </c>
      <c r="B302" s="161" t="s">
        <v>184</v>
      </c>
      <c r="C302" s="161" t="s">
        <v>162</v>
      </c>
      <c r="D302" s="164" t="s">
        <v>11</v>
      </c>
      <c r="E302" s="161"/>
      <c r="F302" s="161"/>
    </row>
    <row r="303" ht="13.5" spans="1:6">
      <c r="A303" s="161" t="s">
        <v>94</v>
      </c>
      <c r="B303" s="161" t="s">
        <v>185</v>
      </c>
      <c r="C303" s="161" t="s">
        <v>7</v>
      </c>
      <c r="D303" s="164" t="s">
        <v>7</v>
      </c>
      <c r="E303" s="161"/>
      <c r="F303" s="161"/>
    </row>
    <row r="304" ht="13.5" spans="1:6">
      <c r="A304" s="161" t="s">
        <v>7</v>
      </c>
      <c r="B304" s="161" t="s">
        <v>186</v>
      </c>
      <c r="C304" s="161" t="s">
        <v>176</v>
      </c>
      <c r="D304" s="164" t="s">
        <v>11</v>
      </c>
      <c r="E304" s="161"/>
      <c r="F304" s="161"/>
    </row>
    <row r="305" ht="13.5" spans="1:6">
      <c r="A305" s="161" t="s">
        <v>7</v>
      </c>
      <c r="B305" s="161" t="s">
        <v>187</v>
      </c>
      <c r="C305" s="161" t="s">
        <v>162</v>
      </c>
      <c r="D305" s="164" t="s">
        <v>11</v>
      </c>
      <c r="E305" s="161"/>
      <c r="F305" s="161"/>
    </row>
    <row r="306" ht="13.5" spans="1:6">
      <c r="A306" s="161" t="s">
        <v>7</v>
      </c>
      <c r="B306" s="161" t="s">
        <v>188</v>
      </c>
      <c r="C306" s="161" t="s">
        <v>189</v>
      </c>
      <c r="D306" s="164" t="s">
        <v>11</v>
      </c>
      <c r="E306" s="161"/>
      <c r="F306" s="161"/>
    </row>
    <row r="307" ht="13.5" spans="1:6">
      <c r="A307" s="161" t="s">
        <v>96</v>
      </c>
      <c r="B307" s="161" t="s">
        <v>190</v>
      </c>
      <c r="C307" s="161" t="s">
        <v>7</v>
      </c>
      <c r="D307" s="164" t="s">
        <v>7</v>
      </c>
      <c r="E307" s="161"/>
      <c r="F307" s="161"/>
    </row>
    <row r="308" ht="13.5" spans="1:6">
      <c r="A308" s="161" t="s">
        <v>7</v>
      </c>
      <c r="B308" s="161" t="s">
        <v>191</v>
      </c>
      <c r="C308" s="161" t="s">
        <v>162</v>
      </c>
      <c r="D308" s="164" t="s">
        <v>11</v>
      </c>
      <c r="E308" s="161"/>
      <c r="F308" s="161"/>
    </row>
    <row r="309" ht="13.5" spans="1:6">
      <c r="A309" s="161" t="s">
        <v>7</v>
      </c>
      <c r="B309" s="161" t="s">
        <v>192</v>
      </c>
      <c r="C309" s="161" t="s">
        <v>162</v>
      </c>
      <c r="D309" s="164" t="s">
        <v>11</v>
      </c>
      <c r="E309" s="161"/>
      <c r="F309" s="161"/>
    </row>
    <row r="310" ht="13.5" spans="1:6">
      <c r="A310" s="161" t="s">
        <v>7</v>
      </c>
      <c r="B310" s="161" t="s">
        <v>193</v>
      </c>
      <c r="C310" s="161" t="s">
        <v>162</v>
      </c>
      <c r="D310" s="164" t="s">
        <v>11</v>
      </c>
      <c r="E310" s="161"/>
      <c r="F310" s="161"/>
    </row>
    <row r="311" ht="13.5" spans="1:6">
      <c r="A311" s="161" t="s">
        <v>7</v>
      </c>
      <c r="B311" s="161" t="s">
        <v>194</v>
      </c>
      <c r="C311" s="161" t="s">
        <v>176</v>
      </c>
      <c r="D311" s="164" t="s">
        <v>27</v>
      </c>
      <c r="E311" s="161"/>
      <c r="F311" s="161"/>
    </row>
    <row r="312" ht="13.5" spans="1:6">
      <c r="A312" s="161" t="s">
        <v>7</v>
      </c>
      <c r="B312" s="161" t="s">
        <v>195</v>
      </c>
      <c r="C312" s="161" t="s">
        <v>162</v>
      </c>
      <c r="D312" s="164" t="s">
        <v>27</v>
      </c>
      <c r="E312" s="161"/>
      <c r="F312" s="161"/>
    </row>
    <row r="313" ht="13.5" spans="1:6">
      <c r="A313" s="161" t="s">
        <v>7</v>
      </c>
      <c r="B313" s="161" t="s">
        <v>196</v>
      </c>
      <c r="C313" s="161" t="s">
        <v>162</v>
      </c>
      <c r="D313" s="164" t="s">
        <v>11</v>
      </c>
      <c r="E313" s="161"/>
      <c r="F313" s="161"/>
    </row>
    <row r="314" ht="13.5" spans="1:6">
      <c r="A314" s="161" t="s">
        <v>7</v>
      </c>
      <c r="B314" s="161" t="s">
        <v>197</v>
      </c>
      <c r="C314" s="161" t="s">
        <v>162</v>
      </c>
      <c r="D314" s="164" t="s">
        <v>11</v>
      </c>
      <c r="E314" s="161"/>
      <c r="F314" s="161"/>
    </row>
    <row r="315" ht="13.5" spans="1:6">
      <c r="A315" s="161" t="s">
        <v>7</v>
      </c>
      <c r="B315" s="161" t="s">
        <v>198</v>
      </c>
      <c r="C315" s="161" t="s">
        <v>55</v>
      </c>
      <c r="D315" s="164" t="s">
        <v>11</v>
      </c>
      <c r="E315" s="161"/>
      <c r="F315" s="161"/>
    </row>
    <row r="316" ht="13.5" spans="1:6">
      <c r="A316" s="161" t="s">
        <v>7</v>
      </c>
      <c r="B316" s="161" t="s">
        <v>199</v>
      </c>
      <c r="C316" s="161" t="s">
        <v>200</v>
      </c>
      <c r="D316" s="164" t="s">
        <v>11</v>
      </c>
      <c r="E316" s="161"/>
      <c r="F316" s="161"/>
    </row>
    <row r="317" ht="13.5" spans="1:6">
      <c r="A317" s="161" t="s">
        <v>7</v>
      </c>
      <c r="B317" s="161" t="s">
        <v>188</v>
      </c>
      <c r="C317" s="161" t="s">
        <v>189</v>
      </c>
      <c r="D317" s="164" t="s">
        <v>11</v>
      </c>
      <c r="E317" s="161"/>
      <c r="F317" s="161"/>
    </row>
    <row r="318" ht="13.5" spans="1:6">
      <c r="A318" s="161" t="s">
        <v>7</v>
      </c>
      <c r="B318" s="161" t="s">
        <v>201</v>
      </c>
      <c r="C318" s="161" t="s">
        <v>162</v>
      </c>
      <c r="D318" s="164" t="s">
        <v>27</v>
      </c>
      <c r="E318" s="161"/>
      <c r="F318" s="161"/>
    </row>
    <row r="319" ht="13.5" spans="1:6">
      <c r="A319" s="161" t="s">
        <v>7</v>
      </c>
      <c r="B319" s="161" t="s">
        <v>202</v>
      </c>
      <c r="C319" s="161" t="s">
        <v>55</v>
      </c>
      <c r="D319" s="164" t="s">
        <v>27</v>
      </c>
      <c r="E319" s="161"/>
      <c r="F319" s="161"/>
    </row>
    <row r="320" ht="13.5" spans="1:6">
      <c r="A320" s="161" t="s">
        <v>7</v>
      </c>
      <c r="B320" s="161" t="s">
        <v>203</v>
      </c>
      <c r="C320" s="161" t="s">
        <v>162</v>
      </c>
      <c r="D320" s="164" t="s">
        <v>11</v>
      </c>
      <c r="E320" s="161"/>
      <c r="F320" s="161"/>
    </row>
    <row r="321" ht="13.5" spans="1:6">
      <c r="A321" s="161" t="s">
        <v>7</v>
      </c>
      <c r="B321" s="161" t="s">
        <v>204</v>
      </c>
      <c r="C321" s="161" t="s">
        <v>162</v>
      </c>
      <c r="D321" s="164" t="s">
        <v>11</v>
      </c>
      <c r="E321" s="161"/>
      <c r="F321" s="161"/>
    </row>
    <row r="322" ht="13.5" spans="1:6">
      <c r="A322" s="161" t="s">
        <v>7</v>
      </c>
      <c r="B322" s="161" t="s">
        <v>205</v>
      </c>
      <c r="C322" s="161" t="s">
        <v>55</v>
      </c>
      <c r="D322" s="164" t="s">
        <v>11</v>
      </c>
      <c r="E322" s="161"/>
      <c r="F322" s="161"/>
    </row>
    <row r="323" ht="13.5" spans="1:6">
      <c r="A323" s="161" t="s">
        <v>7</v>
      </c>
      <c r="B323" s="161" t="s">
        <v>206</v>
      </c>
      <c r="C323" s="161" t="s">
        <v>55</v>
      </c>
      <c r="D323" s="164" t="s">
        <v>102</v>
      </c>
      <c r="E323" s="161"/>
      <c r="F323" s="161"/>
    </row>
    <row r="324" ht="13.5" spans="1:6">
      <c r="A324" s="161" t="s">
        <v>7</v>
      </c>
      <c r="B324" s="161" t="s">
        <v>207</v>
      </c>
      <c r="C324" s="161" t="s">
        <v>55</v>
      </c>
      <c r="D324" s="164" t="s">
        <v>11</v>
      </c>
      <c r="E324" s="161"/>
      <c r="F324" s="161"/>
    </row>
    <row r="325" ht="13.5" spans="1:6">
      <c r="A325" s="161" t="s">
        <v>98</v>
      </c>
      <c r="B325" s="161" t="s">
        <v>208</v>
      </c>
      <c r="C325" s="161" t="s">
        <v>7</v>
      </c>
      <c r="D325" s="164" t="s">
        <v>7</v>
      </c>
      <c r="E325" s="161"/>
      <c r="F325" s="161"/>
    </row>
    <row r="326" ht="13.5" spans="1:6">
      <c r="A326" s="161" t="s">
        <v>7</v>
      </c>
      <c r="B326" s="161" t="s">
        <v>209</v>
      </c>
      <c r="C326" s="161" t="s">
        <v>162</v>
      </c>
      <c r="D326" s="164" t="s">
        <v>11</v>
      </c>
      <c r="E326" s="161"/>
      <c r="F326" s="161"/>
    </row>
    <row r="327" ht="13.5" spans="1:6">
      <c r="A327" s="161" t="s">
        <v>7</v>
      </c>
      <c r="B327" s="161" t="s">
        <v>210</v>
      </c>
      <c r="C327" s="161" t="s">
        <v>162</v>
      </c>
      <c r="D327" s="164" t="s">
        <v>11</v>
      </c>
      <c r="E327" s="161"/>
      <c r="F327" s="161"/>
    </row>
    <row r="328" ht="13.5" spans="1:6">
      <c r="A328" s="161" t="s">
        <v>7</v>
      </c>
      <c r="B328" s="161" t="s">
        <v>211</v>
      </c>
      <c r="C328" s="161" t="s">
        <v>176</v>
      </c>
      <c r="D328" s="164" t="s">
        <v>11</v>
      </c>
      <c r="E328" s="161"/>
      <c r="F328" s="161"/>
    </row>
    <row r="329" ht="13.5" spans="1:6">
      <c r="A329" s="161" t="s">
        <v>7</v>
      </c>
      <c r="B329" s="161" t="s">
        <v>212</v>
      </c>
      <c r="C329" s="161" t="s">
        <v>162</v>
      </c>
      <c r="D329" s="164" t="s">
        <v>11</v>
      </c>
      <c r="E329" s="161"/>
      <c r="F329" s="161"/>
    </row>
    <row r="330" ht="13.5" spans="1:6">
      <c r="A330" s="161" t="s">
        <v>7</v>
      </c>
      <c r="B330" s="161" t="s">
        <v>213</v>
      </c>
      <c r="C330" s="161" t="s">
        <v>162</v>
      </c>
      <c r="D330" s="164" t="s">
        <v>11</v>
      </c>
      <c r="E330" s="161"/>
      <c r="F330" s="161"/>
    </row>
    <row r="331" ht="13.5" spans="1:6">
      <c r="A331" s="161" t="s">
        <v>7</v>
      </c>
      <c r="B331" s="161" t="s">
        <v>214</v>
      </c>
      <c r="C331" s="161" t="s">
        <v>55</v>
      </c>
      <c r="D331" s="164" t="s">
        <v>11</v>
      </c>
      <c r="E331" s="161"/>
      <c r="F331" s="161"/>
    </row>
    <row r="332" ht="13.5" spans="1:6">
      <c r="A332" s="161" t="s">
        <v>7</v>
      </c>
      <c r="B332" s="161" t="s">
        <v>215</v>
      </c>
      <c r="C332" s="161" t="s">
        <v>216</v>
      </c>
      <c r="D332" s="164" t="s">
        <v>11</v>
      </c>
      <c r="E332" s="161"/>
      <c r="F332" s="161"/>
    </row>
    <row r="333" ht="13.5" spans="1:6">
      <c r="A333" s="161" t="s">
        <v>7</v>
      </c>
      <c r="B333" s="161" t="s">
        <v>217</v>
      </c>
      <c r="C333" s="161" t="s">
        <v>55</v>
      </c>
      <c r="D333" s="164" t="s">
        <v>11</v>
      </c>
      <c r="E333" s="161"/>
      <c r="F333" s="161"/>
    </row>
    <row r="334" ht="13.5" spans="1:6">
      <c r="A334" s="161" t="s">
        <v>7</v>
      </c>
      <c r="B334" s="161" t="s">
        <v>218</v>
      </c>
      <c r="C334" s="161" t="s">
        <v>219</v>
      </c>
      <c r="D334" s="164" t="s">
        <v>220</v>
      </c>
      <c r="E334" s="161"/>
      <c r="F334" s="161"/>
    </row>
    <row r="335" ht="13.5" spans="1:6">
      <c r="A335" s="161" t="s">
        <v>229</v>
      </c>
      <c r="B335" s="161" t="s">
        <v>138</v>
      </c>
      <c r="C335" s="161" t="s">
        <v>7</v>
      </c>
      <c r="D335" s="164" t="s">
        <v>7</v>
      </c>
      <c r="E335" s="161"/>
      <c r="F335" s="161"/>
    </row>
    <row r="336" ht="13.5" spans="1:6">
      <c r="A336" s="161" t="s">
        <v>11</v>
      </c>
      <c r="B336" s="161" t="s">
        <v>230</v>
      </c>
      <c r="C336" s="161" t="s">
        <v>7</v>
      </c>
      <c r="D336" s="164" t="s">
        <v>58</v>
      </c>
      <c r="E336" s="161"/>
      <c r="F336" s="161"/>
    </row>
    <row r="337" ht="13.5" spans="1:6">
      <c r="A337" s="161" t="s">
        <v>94</v>
      </c>
      <c r="B337" s="161" t="s">
        <v>231</v>
      </c>
      <c r="C337" s="161" t="s">
        <v>7</v>
      </c>
      <c r="D337" s="164" t="s">
        <v>58</v>
      </c>
      <c r="E337" s="161"/>
      <c r="F337" s="161"/>
    </row>
    <row r="338" ht="13.5" spans="1:6">
      <c r="A338" s="161" t="s">
        <v>7</v>
      </c>
      <c r="B338" s="161" t="s">
        <v>232</v>
      </c>
      <c r="C338" s="161" t="s">
        <v>216</v>
      </c>
      <c r="D338" s="164" t="s">
        <v>58</v>
      </c>
      <c r="E338" s="161"/>
      <c r="F338" s="161"/>
    </row>
    <row r="339" ht="13.5" spans="1:6">
      <c r="A339" s="161" t="s">
        <v>7</v>
      </c>
      <c r="B339" s="161" t="s">
        <v>233</v>
      </c>
      <c r="C339" s="161" t="s">
        <v>55</v>
      </c>
      <c r="D339" s="164" t="s">
        <v>58</v>
      </c>
      <c r="E339" s="161"/>
      <c r="F339" s="161"/>
    </row>
    <row r="340" ht="13.5" spans="1:6">
      <c r="A340" s="161" t="s">
        <v>7</v>
      </c>
      <c r="B340" s="161" t="s">
        <v>234</v>
      </c>
      <c r="C340" s="161" t="s">
        <v>216</v>
      </c>
      <c r="D340" s="164" t="s">
        <v>58</v>
      </c>
      <c r="E340" s="161"/>
      <c r="F340" s="161"/>
    </row>
    <row r="341" ht="13.5" spans="1:6">
      <c r="A341" s="161" t="s">
        <v>7</v>
      </c>
      <c r="B341" s="161" t="s">
        <v>235</v>
      </c>
      <c r="C341" s="161" t="s">
        <v>55</v>
      </c>
      <c r="D341" s="164" t="s">
        <v>58</v>
      </c>
      <c r="E341" s="161"/>
      <c r="F341" s="161"/>
    </row>
    <row r="342" ht="13.5" spans="1:6">
      <c r="A342" s="161" t="s">
        <v>7</v>
      </c>
      <c r="B342" s="161" t="s">
        <v>236</v>
      </c>
      <c r="C342" s="161" t="s">
        <v>86</v>
      </c>
      <c r="D342" s="164" t="s">
        <v>90</v>
      </c>
      <c r="E342" s="161"/>
      <c r="F342" s="161"/>
    </row>
    <row r="343" ht="13.5" spans="1:6">
      <c r="A343" s="161" t="s">
        <v>96</v>
      </c>
      <c r="B343" s="161" t="s">
        <v>237</v>
      </c>
      <c r="C343" s="161" t="s">
        <v>176</v>
      </c>
      <c r="D343" s="164" t="s">
        <v>58</v>
      </c>
      <c r="E343" s="161"/>
      <c r="F343" s="161"/>
    </row>
    <row r="344" ht="13.5" spans="1:6">
      <c r="A344" s="161" t="s">
        <v>98</v>
      </c>
      <c r="B344" s="161" t="s">
        <v>238</v>
      </c>
      <c r="C344" s="161" t="s">
        <v>176</v>
      </c>
      <c r="D344" s="164" t="s">
        <v>58</v>
      </c>
      <c r="E344" s="161"/>
      <c r="F344" s="161"/>
    </row>
    <row r="345" ht="13.5" spans="1:6">
      <c r="A345" s="161" t="s">
        <v>239</v>
      </c>
      <c r="B345" s="161" t="s">
        <v>170</v>
      </c>
      <c r="C345" s="161" t="s">
        <v>7</v>
      </c>
      <c r="D345" s="164" t="s">
        <v>7</v>
      </c>
      <c r="E345" s="161"/>
      <c r="F345" s="161"/>
    </row>
    <row r="346" ht="13.5" spans="1:6">
      <c r="A346" s="161" t="s">
        <v>11</v>
      </c>
      <c r="B346" s="161" t="s">
        <v>174</v>
      </c>
      <c r="C346" s="161" t="s">
        <v>7</v>
      </c>
      <c r="D346" s="164" t="s">
        <v>7</v>
      </c>
      <c r="E346" s="161"/>
      <c r="F346" s="161"/>
    </row>
    <row r="347" ht="13.5" spans="1:6">
      <c r="A347" s="161" t="s">
        <v>94</v>
      </c>
      <c r="B347" s="161" t="s">
        <v>221</v>
      </c>
      <c r="C347" s="161" t="s">
        <v>176</v>
      </c>
      <c r="D347" s="164" t="s">
        <v>11</v>
      </c>
      <c r="E347" s="161"/>
      <c r="F347" s="161"/>
    </row>
    <row r="348" ht="13.5" spans="1:6">
      <c r="A348" s="161" t="s">
        <v>96</v>
      </c>
      <c r="B348" s="161" t="s">
        <v>177</v>
      </c>
      <c r="C348" s="161" t="s">
        <v>86</v>
      </c>
      <c r="D348" s="164" t="s">
        <v>222</v>
      </c>
      <c r="E348" s="161"/>
      <c r="F348" s="161"/>
    </row>
    <row r="349" ht="13.5" spans="1:6">
      <c r="A349" s="161" t="s">
        <v>98</v>
      </c>
      <c r="B349" s="161" t="s">
        <v>179</v>
      </c>
      <c r="C349" s="161" t="s">
        <v>86</v>
      </c>
      <c r="D349" s="164" t="s">
        <v>222</v>
      </c>
      <c r="E349" s="161"/>
      <c r="F349" s="161"/>
    </row>
    <row r="350" ht="13.5" spans="1:6">
      <c r="A350" s="161" t="s">
        <v>99</v>
      </c>
      <c r="B350" s="161" t="s">
        <v>180</v>
      </c>
      <c r="C350" s="161" t="s">
        <v>86</v>
      </c>
      <c r="D350" s="164" t="s">
        <v>222</v>
      </c>
      <c r="E350" s="161"/>
      <c r="F350" s="161"/>
    </row>
    <row r="351" ht="13.5" spans="1:6">
      <c r="A351" s="161" t="s">
        <v>100</v>
      </c>
      <c r="B351" s="161" t="s">
        <v>182</v>
      </c>
      <c r="C351" s="161" t="s">
        <v>55</v>
      </c>
      <c r="D351" s="164" t="s">
        <v>11</v>
      </c>
      <c r="E351" s="161"/>
      <c r="F351" s="161"/>
    </row>
    <row r="352" ht="13.5" spans="1:6">
      <c r="A352" s="161" t="s">
        <v>240</v>
      </c>
      <c r="B352" s="161" t="s">
        <v>181</v>
      </c>
      <c r="C352" s="161" t="s">
        <v>162</v>
      </c>
      <c r="D352" s="164" t="s">
        <v>11</v>
      </c>
      <c r="E352" s="161"/>
      <c r="F352" s="161"/>
    </row>
    <row r="353" s="147" customFormat="1" ht="14.25" spans="1:6">
      <c r="A353" s="152" t="s">
        <v>7</v>
      </c>
      <c r="B353" s="152" t="s">
        <v>241</v>
      </c>
      <c r="C353" s="152" t="s">
        <v>7</v>
      </c>
      <c r="D353" s="163" t="s">
        <v>7</v>
      </c>
      <c r="E353" s="152"/>
      <c r="F353" s="152"/>
    </row>
    <row r="354" ht="13.5" spans="1:6">
      <c r="A354" s="161" t="s">
        <v>9</v>
      </c>
      <c r="B354" s="161" t="s">
        <v>10</v>
      </c>
      <c r="C354" s="161" t="s">
        <v>7</v>
      </c>
      <c r="D354" s="164" t="s">
        <v>7</v>
      </c>
      <c r="E354" s="161"/>
      <c r="F354" s="161"/>
    </row>
    <row r="355" ht="13.5" spans="1:6">
      <c r="A355" s="161" t="s">
        <v>11</v>
      </c>
      <c r="B355" s="161" t="s">
        <v>174</v>
      </c>
      <c r="C355" s="161" t="s">
        <v>7</v>
      </c>
      <c r="D355" s="164" t="s">
        <v>7</v>
      </c>
      <c r="E355" s="161"/>
      <c r="F355" s="161"/>
    </row>
    <row r="356" ht="13.5" spans="1:6">
      <c r="A356" s="161" t="s">
        <v>94</v>
      </c>
      <c r="B356" s="161" t="s">
        <v>242</v>
      </c>
      <c r="C356" s="161" t="s">
        <v>86</v>
      </c>
      <c r="D356" s="164" t="s">
        <v>243</v>
      </c>
      <c r="E356" s="161"/>
      <c r="F356" s="161"/>
    </row>
    <row r="357" ht="13.5" spans="1:6">
      <c r="A357" s="161" t="s">
        <v>96</v>
      </c>
      <c r="B357" s="161" t="s">
        <v>244</v>
      </c>
      <c r="C357" s="161" t="s">
        <v>55</v>
      </c>
      <c r="D357" s="164" t="s">
        <v>102</v>
      </c>
      <c r="E357" s="161"/>
      <c r="F357" s="161"/>
    </row>
    <row r="358" ht="13.5" spans="1:6">
      <c r="A358" s="161" t="s">
        <v>98</v>
      </c>
      <c r="B358" s="161" t="s">
        <v>245</v>
      </c>
      <c r="C358" s="161" t="s">
        <v>55</v>
      </c>
      <c r="D358" s="164" t="s">
        <v>246</v>
      </c>
      <c r="E358" s="161"/>
      <c r="F358" s="161"/>
    </row>
    <row r="359" ht="13.5" spans="1:6">
      <c r="A359" s="161" t="s">
        <v>99</v>
      </c>
      <c r="B359" s="161" t="s">
        <v>247</v>
      </c>
      <c r="C359" s="161" t="s">
        <v>55</v>
      </c>
      <c r="D359" s="164" t="s">
        <v>11</v>
      </c>
      <c r="E359" s="161"/>
      <c r="F359" s="161"/>
    </row>
    <row r="360" ht="13.5" spans="1:6">
      <c r="A360" s="161" t="s">
        <v>100</v>
      </c>
      <c r="B360" s="161" t="s">
        <v>248</v>
      </c>
      <c r="C360" s="161" t="s">
        <v>249</v>
      </c>
      <c r="D360" s="164" t="s">
        <v>27</v>
      </c>
      <c r="E360" s="161"/>
      <c r="F360" s="161"/>
    </row>
    <row r="361" ht="13.5" spans="1:6">
      <c r="A361" s="161" t="s">
        <v>81</v>
      </c>
      <c r="B361" s="161" t="s">
        <v>183</v>
      </c>
      <c r="C361" s="161" t="s">
        <v>7</v>
      </c>
      <c r="D361" s="164" t="s">
        <v>7</v>
      </c>
      <c r="E361" s="161"/>
      <c r="F361" s="161"/>
    </row>
    <row r="362" ht="13.5" spans="1:6">
      <c r="A362" s="161" t="s">
        <v>7</v>
      </c>
      <c r="B362" s="161" t="s">
        <v>250</v>
      </c>
      <c r="C362" s="161" t="s">
        <v>55</v>
      </c>
      <c r="D362" s="164" t="s">
        <v>11</v>
      </c>
      <c r="E362" s="161"/>
      <c r="F362" s="161"/>
    </row>
    <row r="363" ht="13.5" spans="1:6">
      <c r="A363" s="161" t="s">
        <v>115</v>
      </c>
      <c r="B363" s="161" t="s">
        <v>82</v>
      </c>
      <c r="C363" s="161" t="s">
        <v>7</v>
      </c>
      <c r="D363" s="164" t="s">
        <v>7</v>
      </c>
      <c r="E363" s="161"/>
      <c r="F363" s="161"/>
    </row>
    <row r="364" ht="13.5" spans="1:6">
      <c r="A364" s="161" t="s">
        <v>11</v>
      </c>
      <c r="B364" s="161" t="s">
        <v>174</v>
      </c>
      <c r="C364" s="161" t="s">
        <v>7</v>
      </c>
      <c r="D364" s="164" t="s">
        <v>7</v>
      </c>
      <c r="E364" s="161"/>
      <c r="F364" s="161"/>
    </row>
    <row r="365" ht="13.5" spans="1:6">
      <c r="A365" s="161" t="s">
        <v>94</v>
      </c>
      <c r="B365" s="161" t="s">
        <v>251</v>
      </c>
      <c r="C365" s="161" t="s">
        <v>86</v>
      </c>
      <c r="D365" s="164" t="s">
        <v>222</v>
      </c>
      <c r="E365" s="161"/>
      <c r="F365" s="161"/>
    </row>
    <row r="366" ht="13.5" spans="1:6">
      <c r="A366" s="161" t="s">
        <v>96</v>
      </c>
      <c r="B366" s="161" t="s">
        <v>252</v>
      </c>
      <c r="C366" s="161" t="s">
        <v>55</v>
      </c>
      <c r="D366" s="164" t="s">
        <v>27</v>
      </c>
      <c r="E366" s="161"/>
      <c r="F366" s="161"/>
    </row>
    <row r="367" ht="13.5" spans="1:6">
      <c r="A367" s="161" t="s">
        <v>98</v>
      </c>
      <c r="B367" s="161" t="s">
        <v>253</v>
      </c>
      <c r="C367" s="161" t="s">
        <v>55</v>
      </c>
      <c r="D367" s="164" t="s">
        <v>58</v>
      </c>
      <c r="E367" s="161"/>
      <c r="F367" s="161"/>
    </row>
    <row r="368" ht="13.5" spans="1:6">
      <c r="A368" s="161" t="s">
        <v>99</v>
      </c>
      <c r="B368" s="161" t="s">
        <v>254</v>
      </c>
      <c r="C368" s="161" t="s">
        <v>55</v>
      </c>
      <c r="D368" s="164" t="s">
        <v>11</v>
      </c>
      <c r="E368" s="161"/>
      <c r="F368" s="161"/>
    </row>
    <row r="369" ht="13.5" spans="1:6">
      <c r="A369" s="161" t="s">
        <v>100</v>
      </c>
      <c r="B369" s="161" t="s">
        <v>255</v>
      </c>
      <c r="C369" s="161" t="s">
        <v>249</v>
      </c>
      <c r="D369" s="164" t="s">
        <v>27</v>
      </c>
      <c r="E369" s="161"/>
      <c r="F369" s="161"/>
    </row>
    <row r="370" ht="13.5" spans="1:6">
      <c r="A370" s="161" t="s">
        <v>137</v>
      </c>
      <c r="B370" s="161" t="s">
        <v>116</v>
      </c>
      <c r="C370" s="161" t="s">
        <v>7</v>
      </c>
      <c r="D370" s="164" t="s">
        <v>7</v>
      </c>
      <c r="E370" s="161"/>
      <c r="F370" s="161"/>
    </row>
    <row r="371" ht="13.5" spans="1:6">
      <c r="A371" s="161" t="s">
        <v>11</v>
      </c>
      <c r="B371" s="161" t="s">
        <v>174</v>
      </c>
      <c r="C371" s="161" t="s">
        <v>7</v>
      </c>
      <c r="D371" s="164" t="s">
        <v>7</v>
      </c>
      <c r="E371" s="161"/>
      <c r="F371" s="161"/>
    </row>
    <row r="372" ht="13.5" spans="1:6">
      <c r="A372" s="161" t="s">
        <v>94</v>
      </c>
      <c r="B372" s="161" t="s">
        <v>251</v>
      </c>
      <c r="C372" s="161" t="s">
        <v>86</v>
      </c>
      <c r="D372" s="164" t="s">
        <v>256</v>
      </c>
      <c r="E372" s="161"/>
      <c r="F372" s="161"/>
    </row>
    <row r="373" ht="13.5" spans="1:6">
      <c r="A373" s="161" t="s">
        <v>96</v>
      </c>
      <c r="B373" s="161" t="s">
        <v>252</v>
      </c>
      <c r="C373" s="161" t="s">
        <v>55</v>
      </c>
      <c r="D373" s="164" t="s">
        <v>27</v>
      </c>
      <c r="E373" s="161"/>
      <c r="F373" s="161"/>
    </row>
    <row r="374" ht="13.5" spans="1:6">
      <c r="A374" s="161" t="s">
        <v>98</v>
      </c>
      <c r="B374" s="161" t="s">
        <v>253</v>
      </c>
      <c r="C374" s="161" t="s">
        <v>55</v>
      </c>
      <c r="D374" s="164" t="s">
        <v>11</v>
      </c>
      <c r="E374" s="161"/>
      <c r="F374" s="161"/>
    </row>
    <row r="375" ht="13.5" spans="1:6">
      <c r="A375" s="161" t="s">
        <v>99</v>
      </c>
      <c r="B375" s="161" t="s">
        <v>254</v>
      </c>
      <c r="C375" s="161" t="s">
        <v>55</v>
      </c>
      <c r="D375" s="164" t="s">
        <v>11</v>
      </c>
      <c r="E375" s="161"/>
      <c r="F375" s="161"/>
    </row>
    <row r="376" ht="13.5" spans="1:6">
      <c r="A376" s="161" t="s">
        <v>100</v>
      </c>
      <c r="B376" s="161" t="s">
        <v>255</v>
      </c>
      <c r="C376" s="161" t="s">
        <v>249</v>
      </c>
      <c r="D376" s="164" t="s">
        <v>27</v>
      </c>
      <c r="E376" s="161"/>
      <c r="F376" s="161"/>
    </row>
    <row r="377" ht="13.5" spans="1:6">
      <c r="A377" s="161" t="s">
        <v>169</v>
      </c>
      <c r="B377" s="161" t="s">
        <v>138</v>
      </c>
      <c r="C377" s="161" t="s">
        <v>7</v>
      </c>
      <c r="D377" s="164" t="s">
        <v>7</v>
      </c>
      <c r="E377" s="161"/>
      <c r="F377" s="161"/>
    </row>
    <row r="378" ht="13.5" spans="1:6">
      <c r="A378" s="161" t="s">
        <v>11</v>
      </c>
      <c r="B378" s="161" t="s">
        <v>257</v>
      </c>
      <c r="C378" s="161" t="s">
        <v>55</v>
      </c>
      <c r="D378" s="164" t="s">
        <v>58</v>
      </c>
      <c r="E378" s="161"/>
      <c r="F378" s="161"/>
    </row>
    <row r="379" ht="13.5" spans="1:6">
      <c r="A379" s="161" t="s">
        <v>13</v>
      </c>
      <c r="B379" s="161" t="s">
        <v>258</v>
      </c>
      <c r="C379" s="161" t="s">
        <v>86</v>
      </c>
      <c r="D379" s="164" t="s">
        <v>259</v>
      </c>
      <c r="E379" s="161"/>
      <c r="F379" s="161"/>
    </row>
    <row r="380" ht="13.5" spans="1:6">
      <c r="A380" s="161" t="s">
        <v>17</v>
      </c>
      <c r="B380" s="161" t="s">
        <v>260</v>
      </c>
      <c r="C380" s="161" t="s">
        <v>55</v>
      </c>
      <c r="D380" s="164" t="s">
        <v>58</v>
      </c>
      <c r="E380" s="161"/>
      <c r="F380" s="161"/>
    </row>
    <row r="381" ht="13.5" spans="1:6">
      <c r="A381" s="161" t="s">
        <v>20</v>
      </c>
      <c r="B381" s="161" t="s">
        <v>261</v>
      </c>
      <c r="C381" s="161" t="s">
        <v>55</v>
      </c>
      <c r="D381" s="164" t="s">
        <v>58</v>
      </c>
      <c r="E381" s="161"/>
      <c r="F381" s="161"/>
    </row>
    <row r="382" ht="13.5" spans="1:6">
      <c r="A382" s="161" t="s">
        <v>22</v>
      </c>
      <c r="B382" s="161" t="s">
        <v>262</v>
      </c>
      <c r="C382" s="161" t="s">
        <v>55</v>
      </c>
      <c r="D382" s="164" t="s">
        <v>58</v>
      </c>
      <c r="E382" s="161"/>
      <c r="F382" s="161"/>
    </row>
    <row r="383" ht="13.5" spans="1:6">
      <c r="A383" s="161" t="s">
        <v>227</v>
      </c>
      <c r="B383" s="161" t="s">
        <v>170</v>
      </c>
      <c r="C383" s="161" t="s">
        <v>7</v>
      </c>
      <c r="D383" s="164" t="s">
        <v>7</v>
      </c>
      <c r="E383" s="161"/>
      <c r="F383" s="161"/>
    </row>
    <row r="384" ht="13.5" spans="1:6">
      <c r="A384" s="161" t="s">
        <v>11</v>
      </c>
      <c r="B384" s="161" t="s">
        <v>174</v>
      </c>
      <c r="C384" s="161" t="s">
        <v>7</v>
      </c>
      <c r="D384" s="164" t="s">
        <v>7</v>
      </c>
      <c r="E384" s="161"/>
      <c r="F384" s="161"/>
    </row>
    <row r="385" ht="13.5" spans="1:6">
      <c r="A385" s="161" t="s">
        <v>94</v>
      </c>
      <c r="B385" s="161" t="s">
        <v>263</v>
      </c>
      <c r="C385" s="161" t="s">
        <v>86</v>
      </c>
      <c r="D385" s="164" t="s">
        <v>264</v>
      </c>
      <c r="E385" s="161"/>
      <c r="F385" s="161"/>
    </row>
    <row r="386" ht="13.5" spans="1:6">
      <c r="A386" s="161" t="s">
        <v>96</v>
      </c>
      <c r="B386" s="161" t="s">
        <v>265</v>
      </c>
      <c r="C386" s="161" t="s">
        <v>55</v>
      </c>
      <c r="D386" s="164" t="s">
        <v>27</v>
      </c>
      <c r="E386" s="161"/>
      <c r="F386" s="161"/>
    </row>
    <row r="387" ht="13.5" spans="1:6">
      <c r="A387" s="161" t="s">
        <v>98</v>
      </c>
      <c r="B387" s="161" t="s">
        <v>266</v>
      </c>
      <c r="C387" s="161" t="s">
        <v>55</v>
      </c>
      <c r="D387" s="164" t="s">
        <v>58</v>
      </c>
      <c r="E387" s="161"/>
      <c r="F387" s="161"/>
    </row>
    <row r="388" ht="13.5" spans="1:6">
      <c r="A388" s="161" t="s">
        <v>99</v>
      </c>
      <c r="B388" s="161" t="s">
        <v>267</v>
      </c>
      <c r="C388" s="161" t="s">
        <v>55</v>
      </c>
      <c r="D388" s="164" t="s">
        <v>11</v>
      </c>
      <c r="E388" s="161"/>
      <c r="F388" s="161"/>
    </row>
    <row r="389" ht="13.5" spans="1:6">
      <c r="A389" s="161" t="s">
        <v>100</v>
      </c>
      <c r="B389" s="161" t="s">
        <v>268</v>
      </c>
      <c r="C389" s="161" t="s">
        <v>249</v>
      </c>
      <c r="D389" s="164" t="s">
        <v>27</v>
      </c>
      <c r="E389" s="161"/>
      <c r="F389" s="161"/>
    </row>
    <row r="390" s="147" customFormat="1" ht="14.25" spans="1:6">
      <c r="A390" s="153" t="s">
        <v>7</v>
      </c>
      <c r="B390" s="165" t="s">
        <v>269</v>
      </c>
      <c r="C390" s="155" t="s">
        <v>7</v>
      </c>
      <c r="D390" s="166"/>
      <c r="E390" s="152"/>
      <c r="F390" s="152">
        <v>51298</v>
      </c>
    </row>
  </sheetData>
  <autoFilter ref="A1:D390">
    <extLst/>
  </autoFilter>
  <mergeCells count="7">
    <mergeCell ref="A3:A4"/>
    <mergeCell ref="B3:B4"/>
    <mergeCell ref="C3:C4"/>
    <mergeCell ref="D3:D4"/>
    <mergeCell ref="E3:E4"/>
    <mergeCell ref="F3:F4"/>
    <mergeCell ref="A1:F2"/>
  </mergeCells>
  <pageMargins left="0.629861111111111" right="0.511805555555556" top="0.751388888888889" bottom="0.751388888888889" header="0.298611111111111" footer="0.298611111111111"/>
  <pageSetup paperSize="9" orientation="portrait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workbookViewId="0">
      <pane xSplit="6" ySplit="2" topLeftCell="G108" activePane="bottomRight" state="frozen"/>
      <selection/>
      <selection pane="topRight"/>
      <selection pane="bottomLeft"/>
      <selection pane="bottomRight" activeCell="A133" sqref="A133:F135"/>
    </sheetView>
  </sheetViews>
  <sheetFormatPr defaultColWidth="9" defaultRowHeight="15"/>
  <cols>
    <col min="1" max="1" width="6.25" style="92" customWidth="1"/>
    <col min="2" max="2" width="36.8833333333333" style="92" customWidth="1"/>
    <col min="3" max="3" width="6.88333333333333" style="92" customWidth="1"/>
    <col min="4" max="4" width="7.88333333333333" style="92" customWidth="1"/>
    <col min="5" max="5" width="8.38333333333333" style="92" customWidth="1"/>
    <col min="6" max="6" width="10.3833333333333" style="93" customWidth="1"/>
    <col min="7" max="7" width="10.75" style="92" customWidth="1"/>
    <col min="8" max="8" width="10.5" style="92" customWidth="1"/>
    <col min="9" max="9" width="9.63333333333333" style="92" customWidth="1"/>
    <col min="10" max="15" width="9" style="92"/>
    <col min="16" max="16" width="11.6333333333333" style="92" customWidth="1"/>
    <col min="17" max="16384" width="9" style="92"/>
  </cols>
  <sheetData>
    <row r="1" ht="13.5" spans="1:6">
      <c r="A1" s="94" t="s">
        <v>1</v>
      </c>
      <c r="B1" s="94" t="s">
        <v>2</v>
      </c>
      <c r="C1" s="94" t="s">
        <v>3</v>
      </c>
      <c r="D1" s="94" t="s">
        <v>4</v>
      </c>
      <c r="E1" s="94" t="s">
        <v>270</v>
      </c>
      <c r="F1" s="95" t="s">
        <v>271</v>
      </c>
    </row>
    <row r="2" ht="13.5" spans="1:6">
      <c r="A2" s="94"/>
      <c r="B2" s="94"/>
      <c r="C2" s="94"/>
      <c r="D2" s="94"/>
      <c r="E2" s="94"/>
      <c r="F2" s="95"/>
    </row>
    <row r="3" ht="13.5" spans="1:6">
      <c r="A3" s="96"/>
      <c r="B3" s="97" t="s">
        <v>272</v>
      </c>
      <c r="C3" s="96"/>
      <c r="D3" s="97"/>
      <c r="E3" s="98"/>
      <c r="F3" s="99">
        <f>F5+F12+F19+F39+F46+F53</f>
        <v>9438467</v>
      </c>
    </row>
    <row r="4" ht="13.5" spans="1:6">
      <c r="A4" s="100"/>
      <c r="B4" s="101"/>
      <c r="C4" s="100"/>
      <c r="D4" s="101"/>
      <c r="E4" s="102"/>
      <c r="F4" s="103"/>
    </row>
    <row r="5" s="91" customFormat="1" ht="14.25" spans="1:7">
      <c r="A5" s="104" t="s">
        <v>273</v>
      </c>
      <c r="B5" s="105" t="s">
        <v>274</v>
      </c>
      <c r="C5" s="106"/>
      <c r="D5" s="106"/>
      <c r="E5" s="106"/>
      <c r="F5" s="104">
        <v>1728432</v>
      </c>
      <c r="G5" s="107"/>
    </row>
    <row r="6" ht="13.5" spans="1:6">
      <c r="A6" s="108" t="s">
        <v>275</v>
      </c>
      <c r="B6" s="109" t="s">
        <v>276</v>
      </c>
      <c r="C6" s="108" t="s">
        <v>277</v>
      </c>
      <c r="D6" s="108">
        <v>20</v>
      </c>
      <c r="E6" s="108">
        <v>86421.6</v>
      </c>
      <c r="F6" s="108">
        <v>1728432</v>
      </c>
    </row>
    <row r="7" ht="13.5" spans="1:6">
      <c r="A7" s="108">
        <v>1</v>
      </c>
      <c r="B7" s="109" t="s">
        <v>278</v>
      </c>
      <c r="C7" s="108" t="s">
        <v>86</v>
      </c>
      <c r="D7" s="108">
        <v>3000</v>
      </c>
      <c r="E7" s="108">
        <v>239.66</v>
      </c>
      <c r="F7" s="108">
        <v>718980</v>
      </c>
    </row>
    <row r="8" ht="13.5" spans="1:6">
      <c r="A8" s="108">
        <v>2</v>
      </c>
      <c r="B8" s="109" t="s">
        <v>279</v>
      </c>
      <c r="C8" s="108" t="s">
        <v>86</v>
      </c>
      <c r="D8" s="108">
        <v>3000</v>
      </c>
      <c r="E8" s="108">
        <v>291.98</v>
      </c>
      <c r="F8" s="108">
        <v>875940</v>
      </c>
    </row>
    <row r="9" spans="1:8">
      <c r="A9" s="108">
        <v>3</v>
      </c>
      <c r="B9" s="109" t="s">
        <v>280</v>
      </c>
      <c r="C9" s="108" t="s">
        <v>86</v>
      </c>
      <c r="D9" s="108">
        <v>1800</v>
      </c>
      <c r="E9" s="108">
        <v>23.73</v>
      </c>
      <c r="F9" s="108">
        <v>42714</v>
      </c>
      <c r="H9" s="93"/>
    </row>
    <row r="10" spans="1:8">
      <c r="A10" s="108">
        <v>4</v>
      </c>
      <c r="B10" s="109" t="s">
        <v>281</v>
      </c>
      <c r="C10" s="108" t="s">
        <v>86</v>
      </c>
      <c r="D10" s="108">
        <v>1200</v>
      </c>
      <c r="E10" s="108">
        <v>12.68</v>
      </c>
      <c r="F10" s="108">
        <v>15216</v>
      </c>
      <c r="H10" s="93"/>
    </row>
    <row r="11" spans="1:8">
      <c r="A11" s="108">
        <v>5</v>
      </c>
      <c r="B11" s="109" t="s">
        <v>282</v>
      </c>
      <c r="C11" s="108" t="s">
        <v>86</v>
      </c>
      <c r="D11" s="108">
        <v>1800</v>
      </c>
      <c r="E11" s="108">
        <v>41.99</v>
      </c>
      <c r="F11" s="108">
        <v>75582</v>
      </c>
      <c r="H11" s="93"/>
    </row>
    <row r="12" s="91" customFormat="1" ht="14.25" spans="1:8">
      <c r="A12" s="104" t="s">
        <v>283</v>
      </c>
      <c r="B12" s="105" t="s">
        <v>284</v>
      </c>
      <c r="C12" s="106"/>
      <c r="D12" s="106"/>
      <c r="E12" s="106"/>
      <c r="F12" s="104">
        <v>2419805</v>
      </c>
      <c r="H12" s="107"/>
    </row>
    <row r="13" spans="1:8">
      <c r="A13" s="108" t="s">
        <v>275</v>
      </c>
      <c r="B13" s="109" t="s">
        <v>276</v>
      </c>
      <c r="C13" s="108" t="s">
        <v>277</v>
      </c>
      <c r="D13" s="108">
        <v>28</v>
      </c>
      <c r="E13" s="108">
        <v>86421.6</v>
      </c>
      <c r="F13" s="108">
        <v>2419805</v>
      </c>
      <c r="H13" s="93"/>
    </row>
    <row r="14" spans="1:8">
      <c r="A14" s="108">
        <v>1</v>
      </c>
      <c r="B14" s="109" t="s">
        <v>278</v>
      </c>
      <c r="C14" s="108" t="s">
        <v>86</v>
      </c>
      <c r="D14" s="108">
        <v>4200</v>
      </c>
      <c r="E14" s="108">
        <v>239.66</v>
      </c>
      <c r="F14" s="108">
        <v>1006572</v>
      </c>
      <c r="H14" s="93"/>
    </row>
    <row r="15" spans="1:8">
      <c r="A15" s="108">
        <v>2</v>
      </c>
      <c r="B15" s="109" t="s">
        <v>279</v>
      </c>
      <c r="C15" s="108" t="s">
        <v>86</v>
      </c>
      <c r="D15" s="108">
        <v>4200</v>
      </c>
      <c r="E15" s="108">
        <v>291.98</v>
      </c>
      <c r="F15" s="108">
        <v>1226316</v>
      </c>
      <c r="H15" s="93"/>
    </row>
    <row r="16" spans="1:8">
      <c r="A16" s="108">
        <v>3</v>
      </c>
      <c r="B16" s="109" t="s">
        <v>280</v>
      </c>
      <c r="C16" s="108" t="s">
        <v>86</v>
      </c>
      <c r="D16" s="108">
        <v>2520</v>
      </c>
      <c r="E16" s="108">
        <v>23.73</v>
      </c>
      <c r="F16" s="108">
        <v>59800</v>
      </c>
      <c r="H16" s="93"/>
    </row>
    <row r="17" spans="1:8">
      <c r="A17" s="108">
        <v>4</v>
      </c>
      <c r="B17" s="109" t="s">
        <v>281</v>
      </c>
      <c r="C17" s="108" t="s">
        <v>86</v>
      </c>
      <c r="D17" s="108">
        <v>1680</v>
      </c>
      <c r="E17" s="108">
        <v>12.68</v>
      </c>
      <c r="F17" s="108">
        <v>21302</v>
      </c>
      <c r="H17" s="93"/>
    </row>
    <row r="18" spans="1:8">
      <c r="A18" s="108">
        <v>5</v>
      </c>
      <c r="B18" s="109" t="s">
        <v>282</v>
      </c>
      <c r="C18" s="108" t="s">
        <v>86</v>
      </c>
      <c r="D18" s="108">
        <v>2520</v>
      </c>
      <c r="E18" s="108">
        <v>41.99</v>
      </c>
      <c r="F18" s="108">
        <v>105815</v>
      </c>
      <c r="H18" s="93"/>
    </row>
    <row r="19" s="91" customFormat="1" ht="14.25" spans="1:8">
      <c r="A19" s="104" t="s">
        <v>285</v>
      </c>
      <c r="B19" s="105" t="s">
        <v>286</v>
      </c>
      <c r="C19" s="106"/>
      <c r="D19" s="106"/>
      <c r="E19" s="106"/>
      <c r="F19" s="104">
        <v>2351896</v>
      </c>
      <c r="H19" s="107"/>
    </row>
    <row r="20" spans="1:8">
      <c r="A20" s="108" t="s">
        <v>275</v>
      </c>
      <c r="B20" s="109" t="s">
        <v>287</v>
      </c>
      <c r="C20" s="108" t="s">
        <v>288</v>
      </c>
      <c r="D20" s="108">
        <v>3</v>
      </c>
      <c r="E20" s="108">
        <v>6170.8</v>
      </c>
      <c r="F20" s="108">
        <v>18512</v>
      </c>
      <c r="H20" s="93"/>
    </row>
    <row r="21" spans="1:8">
      <c r="A21" s="108">
        <v>1</v>
      </c>
      <c r="B21" s="109" t="s">
        <v>289</v>
      </c>
      <c r="C21" s="108" t="s">
        <v>290</v>
      </c>
      <c r="D21" s="108">
        <v>288.9</v>
      </c>
      <c r="E21" s="108">
        <v>7.94</v>
      </c>
      <c r="F21" s="108">
        <v>2294</v>
      </c>
      <c r="H21" s="93"/>
    </row>
    <row r="22" spans="1:8">
      <c r="A22" s="108">
        <v>2</v>
      </c>
      <c r="B22" s="109" t="s">
        <v>291</v>
      </c>
      <c r="C22" s="108" t="s">
        <v>290</v>
      </c>
      <c r="D22" s="108">
        <v>32.1</v>
      </c>
      <c r="E22" s="108">
        <v>91.69</v>
      </c>
      <c r="F22" s="108">
        <v>2943</v>
      </c>
      <c r="H22" s="93"/>
    </row>
    <row r="23" spans="1:8">
      <c r="A23" s="108">
        <v>3</v>
      </c>
      <c r="B23" s="109" t="s">
        <v>292</v>
      </c>
      <c r="C23" s="108" t="s">
        <v>290</v>
      </c>
      <c r="D23" s="108">
        <v>5.82</v>
      </c>
      <c r="E23" s="108">
        <v>144.13</v>
      </c>
      <c r="F23" s="108">
        <v>839</v>
      </c>
      <c r="H23" s="93"/>
    </row>
    <row r="24" spans="1:8">
      <c r="A24" s="108">
        <v>4</v>
      </c>
      <c r="B24" s="109" t="s">
        <v>293</v>
      </c>
      <c r="C24" s="108" t="s">
        <v>290</v>
      </c>
      <c r="D24" s="108">
        <v>306</v>
      </c>
      <c r="E24" s="108">
        <v>13.68</v>
      </c>
      <c r="F24" s="108">
        <v>4186</v>
      </c>
      <c r="H24" s="93"/>
    </row>
    <row r="25" spans="1:8">
      <c r="A25" s="108">
        <v>5</v>
      </c>
      <c r="B25" s="109" t="s">
        <v>294</v>
      </c>
      <c r="C25" s="108" t="s">
        <v>290</v>
      </c>
      <c r="D25" s="108">
        <v>3.06</v>
      </c>
      <c r="E25" s="108">
        <v>556.28</v>
      </c>
      <c r="F25" s="108">
        <v>1702</v>
      </c>
      <c r="H25" s="93"/>
    </row>
    <row r="26" spans="1:8">
      <c r="A26" s="108">
        <v>6</v>
      </c>
      <c r="B26" s="109" t="s">
        <v>295</v>
      </c>
      <c r="C26" s="108" t="s">
        <v>296</v>
      </c>
      <c r="D26" s="108">
        <v>25.86</v>
      </c>
      <c r="E26" s="108">
        <v>13.77</v>
      </c>
      <c r="F26" s="108">
        <v>356</v>
      </c>
      <c r="H26" s="93"/>
    </row>
    <row r="27" spans="1:8">
      <c r="A27" s="108">
        <v>7</v>
      </c>
      <c r="B27" s="109" t="s">
        <v>297</v>
      </c>
      <c r="C27" s="108" t="s">
        <v>47</v>
      </c>
      <c r="D27" s="108">
        <v>0.016</v>
      </c>
      <c r="E27" s="108">
        <v>8298.52</v>
      </c>
      <c r="F27" s="108">
        <v>133</v>
      </c>
      <c r="H27" s="93"/>
    </row>
    <row r="28" spans="1:8">
      <c r="A28" s="108">
        <v>8</v>
      </c>
      <c r="B28" s="109" t="s">
        <v>298</v>
      </c>
      <c r="C28" s="108" t="s">
        <v>296</v>
      </c>
      <c r="D28" s="108">
        <v>48</v>
      </c>
      <c r="E28" s="108">
        <v>85.48</v>
      </c>
      <c r="F28" s="108">
        <v>4103</v>
      </c>
      <c r="H28" s="93"/>
    </row>
    <row r="29" spans="1:8">
      <c r="A29" s="108">
        <v>9</v>
      </c>
      <c r="B29" s="109" t="s">
        <v>299</v>
      </c>
      <c r="C29" s="108" t="s">
        <v>296</v>
      </c>
      <c r="D29" s="108">
        <v>48</v>
      </c>
      <c r="E29" s="108">
        <v>14.26</v>
      </c>
      <c r="F29" s="108">
        <v>684</v>
      </c>
      <c r="H29" s="93"/>
    </row>
    <row r="30" spans="1:8">
      <c r="A30" s="108">
        <v>10</v>
      </c>
      <c r="B30" s="109" t="s">
        <v>300</v>
      </c>
      <c r="C30" s="108" t="s">
        <v>86</v>
      </c>
      <c r="D30" s="108">
        <v>48</v>
      </c>
      <c r="E30" s="108">
        <v>20</v>
      </c>
      <c r="F30" s="108">
        <v>960</v>
      </c>
      <c r="H30" s="93"/>
    </row>
    <row r="31" spans="1:8">
      <c r="A31" s="108">
        <v>11</v>
      </c>
      <c r="B31" s="109" t="s">
        <v>301</v>
      </c>
      <c r="C31" s="108" t="s">
        <v>290</v>
      </c>
      <c r="D31" s="108">
        <v>0.54</v>
      </c>
      <c r="E31" s="108">
        <v>431.71</v>
      </c>
      <c r="F31" s="108">
        <v>233</v>
      </c>
      <c r="H31" s="93"/>
    </row>
    <row r="32" spans="1:8">
      <c r="A32" s="108">
        <v>12</v>
      </c>
      <c r="B32" s="109" t="s">
        <v>302</v>
      </c>
      <c r="C32" s="108" t="s">
        <v>296</v>
      </c>
      <c r="D32" s="108">
        <v>1.44</v>
      </c>
      <c r="E32" s="108">
        <v>54.6</v>
      </c>
      <c r="F32" s="108">
        <v>79</v>
      </c>
      <c r="H32" s="93"/>
    </row>
    <row r="33" spans="1:8">
      <c r="A33" s="108" t="s">
        <v>303</v>
      </c>
      <c r="B33" s="109" t="s">
        <v>276</v>
      </c>
      <c r="C33" s="108" t="s">
        <v>277</v>
      </c>
      <c r="D33" s="108">
        <v>27</v>
      </c>
      <c r="E33" s="108">
        <v>86421.6</v>
      </c>
      <c r="F33" s="108">
        <v>2333383</v>
      </c>
      <c r="H33" s="93"/>
    </row>
    <row r="34" spans="1:8">
      <c r="A34" s="108">
        <v>1</v>
      </c>
      <c r="B34" s="109" t="s">
        <v>278</v>
      </c>
      <c r="C34" s="108" t="s">
        <v>86</v>
      </c>
      <c r="D34" s="108">
        <v>4050</v>
      </c>
      <c r="E34" s="108">
        <v>239.66</v>
      </c>
      <c r="F34" s="108">
        <v>970623</v>
      </c>
      <c r="H34" s="93"/>
    </row>
    <row r="35" spans="1:8">
      <c r="A35" s="108">
        <v>2</v>
      </c>
      <c r="B35" s="109" t="s">
        <v>279</v>
      </c>
      <c r="C35" s="108" t="s">
        <v>86</v>
      </c>
      <c r="D35" s="108">
        <v>4050</v>
      </c>
      <c r="E35" s="108">
        <v>291.98</v>
      </c>
      <c r="F35" s="108">
        <v>1182519</v>
      </c>
      <c r="H35" s="93"/>
    </row>
    <row r="36" spans="1:8">
      <c r="A36" s="108">
        <v>3</v>
      </c>
      <c r="B36" s="109" t="s">
        <v>280</v>
      </c>
      <c r="C36" s="108" t="s">
        <v>86</v>
      </c>
      <c r="D36" s="108">
        <v>2430</v>
      </c>
      <c r="E36" s="108">
        <v>23.73</v>
      </c>
      <c r="F36" s="108">
        <v>57664</v>
      </c>
      <c r="H36" s="93"/>
    </row>
    <row r="37" spans="1:8">
      <c r="A37" s="108">
        <v>4</v>
      </c>
      <c r="B37" s="109" t="s">
        <v>281</v>
      </c>
      <c r="C37" s="108" t="s">
        <v>86</v>
      </c>
      <c r="D37" s="108">
        <v>1620</v>
      </c>
      <c r="E37" s="108">
        <v>12.68</v>
      </c>
      <c r="F37" s="108">
        <v>20542</v>
      </c>
      <c r="H37" s="93"/>
    </row>
    <row r="38" spans="1:8">
      <c r="A38" s="108">
        <v>5</v>
      </c>
      <c r="B38" s="109" t="s">
        <v>282</v>
      </c>
      <c r="C38" s="108" t="s">
        <v>86</v>
      </c>
      <c r="D38" s="108">
        <v>2430</v>
      </c>
      <c r="E38" s="108">
        <v>41.99</v>
      </c>
      <c r="F38" s="108">
        <v>102036</v>
      </c>
      <c r="H38" s="93"/>
    </row>
    <row r="39" s="91" customFormat="1" ht="14.25" spans="1:8">
      <c r="A39" s="104" t="s">
        <v>304</v>
      </c>
      <c r="B39" s="105" t="s">
        <v>305</v>
      </c>
      <c r="C39" s="106"/>
      <c r="D39" s="106"/>
      <c r="E39" s="106"/>
      <c r="F39" s="104">
        <v>1469167</v>
      </c>
      <c r="H39" s="107"/>
    </row>
    <row r="40" spans="1:8">
      <c r="A40" s="108" t="s">
        <v>275</v>
      </c>
      <c r="B40" s="109" t="s">
        <v>276</v>
      </c>
      <c r="C40" s="108" t="s">
        <v>277</v>
      </c>
      <c r="D40" s="108">
        <v>17</v>
      </c>
      <c r="E40" s="108">
        <v>86421.6</v>
      </c>
      <c r="F40" s="108">
        <v>1469167</v>
      </c>
      <c r="H40" s="93"/>
    </row>
    <row r="41" spans="1:8">
      <c r="A41" s="108">
        <v>1</v>
      </c>
      <c r="B41" s="109" t="s">
        <v>278</v>
      </c>
      <c r="C41" s="108" t="s">
        <v>86</v>
      </c>
      <c r="D41" s="108">
        <v>2550</v>
      </c>
      <c r="E41" s="108">
        <v>239.66</v>
      </c>
      <c r="F41" s="108">
        <v>611133</v>
      </c>
      <c r="H41" s="93"/>
    </row>
    <row r="42" spans="1:8">
      <c r="A42" s="108">
        <v>2</v>
      </c>
      <c r="B42" s="109" t="s">
        <v>279</v>
      </c>
      <c r="C42" s="108" t="s">
        <v>86</v>
      </c>
      <c r="D42" s="108">
        <v>2550</v>
      </c>
      <c r="E42" s="108">
        <v>291.98</v>
      </c>
      <c r="F42" s="108">
        <v>744549</v>
      </c>
      <c r="H42" s="93"/>
    </row>
    <row r="43" spans="1:8">
      <c r="A43" s="108">
        <v>3</v>
      </c>
      <c r="B43" s="109" t="s">
        <v>280</v>
      </c>
      <c r="C43" s="108" t="s">
        <v>86</v>
      </c>
      <c r="D43" s="108">
        <v>1530</v>
      </c>
      <c r="E43" s="108">
        <v>23.73</v>
      </c>
      <c r="F43" s="108">
        <v>36307</v>
      </c>
      <c r="H43" s="93"/>
    </row>
    <row r="44" spans="1:8">
      <c r="A44" s="108">
        <v>4</v>
      </c>
      <c r="B44" s="109" t="s">
        <v>281</v>
      </c>
      <c r="C44" s="108" t="s">
        <v>86</v>
      </c>
      <c r="D44" s="108">
        <v>1020</v>
      </c>
      <c r="E44" s="108">
        <v>12.68</v>
      </c>
      <c r="F44" s="108">
        <v>12934</v>
      </c>
      <c r="H44" s="93"/>
    </row>
    <row r="45" spans="1:8">
      <c r="A45" s="108">
        <v>5</v>
      </c>
      <c r="B45" s="109" t="s">
        <v>282</v>
      </c>
      <c r="C45" s="108" t="s">
        <v>86</v>
      </c>
      <c r="D45" s="108">
        <v>1530</v>
      </c>
      <c r="E45" s="108">
        <v>41.99</v>
      </c>
      <c r="F45" s="108">
        <v>64245</v>
      </c>
      <c r="H45" s="93"/>
    </row>
    <row r="46" s="91" customFormat="1" ht="14.25" spans="1:8">
      <c r="A46" s="104" t="s">
        <v>306</v>
      </c>
      <c r="B46" s="105" t="s">
        <v>307</v>
      </c>
      <c r="C46" s="106"/>
      <c r="D46" s="106"/>
      <c r="E46" s="106"/>
      <c r="F46" s="104">
        <v>604951</v>
      </c>
      <c r="H46" s="107"/>
    </row>
    <row r="47" spans="1:8">
      <c r="A47" s="108" t="s">
        <v>275</v>
      </c>
      <c r="B47" s="109" t="s">
        <v>276</v>
      </c>
      <c r="C47" s="108" t="s">
        <v>277</v>
      </c>
      <c r="D47" s="108">
        <v>7</v>
      </c>
      <c r="E47" s="108">
        <v>86421.6</v>
      </c>
      <c r="F47" s="108">
        <v>604951</v>
      </c>
      <c r="H47" s="93"/>
    </row>
    <row r="48" spans="1:8">
      <c r="A48" s="108">
        <v>1</v>
      </c>
      <c r="B48" s="109" t="s">
        <v>278</v>
      </c>
      <c r="C48" s="108" t="s">
        <v>86</v>
      </c>
      <c r="D48" s="108">
        <v>1050</v>
      </c>
      <c r="E48" s="108">
        <v>239.66</v>
      </c>
      <c r="F48" s="108">
        <v>251643</v>
      </c>
      <c r="H48" s="93"/>
    </row>
    <row r="49" spans="1:8">
      <c r="A49" s="108">
        <v>2</v>
      </c>
      <c r="B49" s="109" t="s">
        <v>279</v>
      </c>
      <c r="C49" s="108" t="s">
        <v>86</v>
      </c>
      <c r="D49" s="108">
        <v>1050</v>
      </c>
      <c r="E49" s="108">
        <v>291.98</v>
      </c>
      <c r="F49" s="108">
        <v>306579</v>
      </c>
      <c r="H49" s="93"/>
    </row>
    <row r="50" spans="1:8">
      <c r="A50" s="108">
        <v>3</v>
      </c>
      <c r="B50" s="109" t="s">
        <v>280</v>
      </c>
      <c r="C50" s="108" t="s">
        <v>86</v>
      </c>
      <c r="D50" s="108">
        <v>630</v>
      </c>
      <c r="E50" s="108">
        <v>23.73</v>
      </c>
      <c r="F50" s="108">
        <v>14950</v>
      </c>
      <c r="H50" s="93"/>
    </row>
    <row r="51" spans="1:8">
      <c r="A51" s="108">
        <v>4</v>
      </c>
      <c r="B51" s="109" t="s">
        <v>281</v>
      </c>
      <c r="C51" s="108" t="s">
        <v>86</v>
      </c>
      <c r="D51" s="108">
        <v>420</v>
      </c>
      <c r="E51" s="108">
        <v>12.68</v>
      </c>
      <c r="F51" s="108">
        <v>5326</v>
      </c>
      <c r="H51" s="93"/>
    </row>
    <row r="52" spans="1:8">
      <c r="A52" s="108">
        <v>5</v>
      </c>
      <c r="B52" s="109" t="s">
        <v>282</v>
      </c>
      <c r="C52" s="108" t="s">
        <v>86</v>
      </c>
      <c r="D52" s="108">
        <v>630</v>
      </c>
      <c r="E52" s="108">
        <v>41.99</v>
      </c>
      <c r="F52" s="108">
        <v>26454</v>
      </c>
      <c r="H52" s="93"/>
    </row>
    <row r="53" s="91" customFormat="1" ht="14.25" spans="1:8">
      <c r="A53" s="104" t="s">
        <v>308</v>
      </c>
      <c r="B53" s="105" t="s">
        <v>309</v>
      </c>
      <c r="C53" s="106"/>
      <c r="D53" s="106"/>
      <c r="E53" s="106"/>
      <c r="F53" s="104">
        <v>864216</v>
      </c>
      <c r="H53" s="107"/>
    </row>
    <row r="54" spans="1:8">
      <c r="A54" s="108" t="s">
        <v>275</v>
      </c>
      <c r="B54" s="109" t="s">
        <v>276</v>
      </c>
      <c r="C54" s="108" t="s">
        <v>277</v>
      </c>
      <c r="D54" s="108">
        <v>10</v>
      </c>
      <c r="E54" s="108">
        <v>86421.6</v>
      </c>
      <c r="F54" s="108">
        <v>864216</v>
      </c>
      <c r="H54" s="93"/>
    </row>
    <row r="55" spans="1:8">
      <c r="A55" s="108">
        <v>1</v>
      </c>
      <c r="B55" s="109" t="s">
        <v>278</v>
      </c>
      <c r="C55" s="108" t="s">
        <v>86</v>
      </c>
      <c r="D55" s="108">
        <v>1500</v>
      </c>
      <c r="E55" s="108">
        <v>239.66</v>
      </c>
      <c r="F55" s="108">
        <v>359490</v>
      </c>
      <c r="H55" s="93"/>
    </row>
    <row r="56" spans="1:8">
      <c r="A56" s="108">
        <v>2</v>
      </c>
      <c r="B56" s="109" t="s">
        <v>279</v>
      </c>
      <c r="C56" s="108" t="s">
        <v>86</v>
      </c>
      <c r="D56" s="108">
        <v>1500</v>
      </c>
      <c r="E56" s="108">
        <v>291.98</v>
      </c>
      <c r="F56" s="108">
        <v>437970</v>
      </c>
      <c r="H56" s="93"/>
    </row>
    <row r="57" spans="1:8">
      <c r="A57" s="108">
        <v>3</v>
      </c>
      <c r="B57" s="109" t="s">
        <v>280</v>
      </c>
      <c r="C57" s="108" t="s">
        <v>86</v>
      </c>
      <c r="D57" s="108">
        <v>900</v>
      </c>
      <c r="E57" s="108">
        <v>23.73</v>
      </c>
      <c r="F57" s="108">
        <v>21357</v>
      </c>
      <c r="H57" s="93"/>
    </row>
    <row r="58" ht="14.25" spans="1:10">
      <c r="A58" s="108">
        <v>4</v>
      </c>
      <c r="B58" s="109" t="s">
        <v>281</v>
      </c>
      <c r="C58" s="108" t="s">
        <v>86</v>
      </c>
      <c r="D58" s="108">
        <v>600</v>
      </c>
      <c r="E58" s="108">
        <v>12.68</v>
      </c>
      <c r="F58" s="108">
        <v>7608</v>
      </c>
      <c r="H58" s="107"/>
      <c r="I58" s="91"/>
      <c r="J58" s="91"/>
    </row>
    <row r="59" spans="1:8">
      <c r="A59" s="108">
        <v>5</v>
      </c>
      <c r="B59" s="109" t="s">
        <v>282</v>
      </c>
      <c r="C59" s="108" t="s">
        <v>86</v>
      </c>
      <c r="D59" s="108">
        <v>900</v>
      </c>
      <c r="E59" s="108">
        <v>41.99</v>
      </c>
      <c r="F59" s="108">
        <v>37791</v>
      </c>
      <c r="H59" s="93"/>
    </row>
    <row r="60" spans="1:8">
      <c r="A60" s="110"/>
      <c r="B60" s="111" t="s">
        <v>310</v>
      </c>
      <c r="C60" s="110"/>
      <c r="D60" s="110"/>
      <c r="E60" s="110"/>
      <c r="F60" s="112">
        <f>F62+F66+F70+F83+F87+F91</f>
        <v>735162</v>
      </c>
      <c r="H60" s="93"/>
    </row>
    <row r="61" spans="1:8">
      <c r="A61" s="113"/>
      <c r="B61" s="114"/>
      <c r="C61" s="113"/>
      <c r="D61" s="113"/>
      <c r="E61" s="113"/>
      <c r="F61" s="115"/>
      <c r="H61" s="93"/>
    </row>
    <row r="62" s="91" customFormat="1" ht="14.25" spans="1:8">
      <c r="A62" s="116" t="s">
        <v>273</v>
      </c>
      <c r="B62" s="105" t="s">
        <v>274</v>
      </c>
      <c r="C62" s="106"/>
      <c r="D62" s="106"/>
      <c r="E62" s="117"/>
      <c r="F62" s="118">
        <v>133540</v>
      </c>
      <c r="H62" s="107"/>
    </row>
    <row r="63" spans="1:8">
      <c r="A63" s="119">
        <v>1</v>
      </c>
      <c r="B63" s="109" t="s">
        <v>311</v>
      </c>
      <c r="C63" s="120"/>
      <c r="D63" s="120"/>
      <c r="E63" s="121"/>
      <c r="F63" s="122">
        <v>133540</v>
      </c>
      <c r="H63" s="93"/>
    </row>
    <row r="64" spans="1:8">
      <c r="A64" s="119" t="s">
        <v>13</v>
      </c>
      <c r="B64" s="109" t="s">
        <v>312</v>
      </c>
      <c r="C64" s="108" t="s">
        <v>313</v>
      </c>
      <c r="D64" s="108">
        <v>20</v>
      </c>
      <c r="E64" s="121">
        <v>5720</v>
      </c>
      <c r="F64" s="122">
        <v>114400</v>
      </c>
      <c r="H64" s="93"/>
    </row>
    <row r="65" spans="1:8">
      <c r="A65" s="119" t="s">
        <v>17</v>
      </c>
      <c r="B65" s="109" t="s">
        <v>314</v>
      </c>
      <c r="C65" s="108" t="s">
        <v>86</v>
      </c>
      <c r="D65" s="108">
        <v>2900</v>
      </c>
      <c r="E65" s="121">
        <v>6.6</v>
      </c>
      <c r="F65" s="122">
        <v>19140</v>
      </c>
      <c r="H65" s="93"/>
    </row>
    <row r="66" s="91" customFormat="1" spans="1:10">
      <c r="A66" s="116" t="s">
        <v>283</v>
      </c>
      <c r="B66" s="105" t="s">
        <v>284</v>
      </c>
      <c r="C66" s="106"/>
      <c r="D66" s="106"/>
      <c r="E66" s="117"/>
      <c r="F66" s="118">
        <v>186956</v>
      </c>
      <c r="G66" s="92"/>
      <c r="H66" s="93"/>
      <c r="I66" s="92"/>
      <c r="J66" s="92"/>
    </row>
    <row r="67" spans="1:8">
      <c r="A67" s="119">
        <v>1</v>
      </c>
      <c r="B67" s="109" t="s">
        <v>311</v>
      </c>
      <c r="C67" s="120"/>
      <c r="D67" s="120"/>
      <c r="E67" s="121"/>
      <c r="F67" s="122">
        <v>186956</v>
      </c>
      <c r="H67" s="93"/>
    </row>
    <row r="68" spans="1:8">
      <c r="A68" s="119" t="s">
        <v>13</v>
      </c>
      <c r="B68" s="109" t="s">
        <v>312</v>
      </c>
      <c r="C68" s="108" t="s">
        <v>313</v>
      </c>
      <c r="D68" s="108">
        <v>28</v>
      </c>
      <c r="E68" s="121">
        <v>5720</v>
      </c>
      <c r="F68" s="122">
        <v>160160</v>
      </c>
      <c r="H68" s="93"/>
    </row>
    <row r="69" spans="1:8">
      <c r="A69" s="119" t="s">
        <v>17</v>
      </c>
      <c r="B69" s="109" t="s">
        <v>314</v>
      </c>
      <c r="C69" s="108" t="s">
        <v>86</v>
      </c>
      <c r="D69" s="108">
        <v>4060</v>
      </c>
      <c r="E69" s="121">
        <v>6.6</v>
      </c>
      <c r="F69" s="122">
        <v>26796</v>
      </c>
      <c r="H69" s="93"/>
    </row>
    <row r="70" s="91" customFormat="1" spans="1:10">
      <c r="A70" s="116" t="s">
        <v>285</v>
      </c>
      <c r="B70" s="105" t="s">
        <v>286</v>
      </c>
      <c r="C70" s="106"/>
      <c r="D70" s="106"/>
      <c r="E70" s="117"/>
      <c r="F70" s="118">
        <v>187648</v>
      </c>
      <c r="G70" s="92"/>
      <c r="H70" s="93"/>
      <c r="I70" s="92"/>
      <c r="J70" s="92"/>
    </row>
    <row r="71" spans="1:8">
      <c r="A71" s="119">
        <v>1</v>
      </c>
      <c r="B71" s="109" t="s">
        <v>311</v>
      </c>
      <c r="C71" s="120"/>
      <c r="D71" s="120"/>
      <c r="E71" s="121"/>
      <c r="F71" s="122">
        <v>180279</v>
      </c>
      <c r="H71" s="93"/>
    </row>
    <row r="72" spans="1:8">
      <c r="A72" s="119" t="s">
        <v>13</v>
      </c>
      <c r="B72" s="109" t="s">
        <v>312</v>
      </c>
      <c r="C72" s="108" t="s">
        <v>313</v>
      </c>
      <c r="D72" s="108">
        <v>27</v>
      </c>
      <c r="E72" s="121">
        <v>5720</v>
      </c>
      <c r="F72" s="122">
        <v>154440</v>
      </c>
      <c r="H72" s="93"/>
    </row>
    <row r="73" spans="1:8">
      <c r="A73" s="119" t="s">
        <v>17</v>
      </c>
      <c r="B73" s="109" t="s">
        <v>315</v>
      </c>
      <c r="C73" s="108" t="s">
        <v>86</v>
      </c>
      <c r="D73" s="108">
        <v>3915</v>
      </c>
      <c r="E73" s="121">
        <v>6.6</v>
      </c>
      <c r="F73" s="122">
        <v>25839</v>
      </c>
      <c r="H73" s="93"/>
    </row>
    <row r="74" spans="1:8">
      <c r="A74" s="119">
        <v>2</v>
      </c>
      <c r="B74" s="109" t="s">
        <v>316</v>
      </c>
      <c r="C74" s="108" t="s">
        <v>288</v>
      </c>
      <c r="D74" s="108">
        <v>3</v>
      </c>
      <c r="E74" s="121"/>
      <c r="F74" s="122">
        <v>7369</v>
      </c>
      <c r="H74" s="93"/>
    </row>
    <row r="75" ht="14.25" spans="1:10">
      <c r="A75" s="119" t="s">
        <v>13</v>
      </c>
      <c r="B75" s="109" t="s">
        <v>317</v>
      </c>
      <c r="C75" s="108" t="s">
        <v>318</v>
      </c>
      <c r="D75" s="108">
        <v>3</v>
      </c>
      <c r="E75" s="121"/>
      <c r="F75" s="122">
        <v>5554</v>
      </c>
      <c r="H75" s="107"/>
      <c r="I75" s="91"/>
      <c r="J75" s="91"/>
    </row>
    <row r="76" spans="1:8">
      <c r="A76" s="123"/>
      <c r="B76" s="109" t="s">
        <v>319</v>
      </c>
      <c r="C76" s="108" t="s">
        <v>320</v>
      </c>
      <c r="D76" s="108">
        <v>3</v>
      </c>
      <c r="E76" s="121">
        <v>605</v>
      </c>
      <c r="F76" s="122">
        <v>1815</v>
      </c>
      <c r="H76" s="93"/>
    </row>
    <row r="77" spans="1:8">
      <c r="A77" s="123"/>
      <c r="B77" s="109" t="s">
        <v>321</v>
      </c>
      <c r="C77" s="108" t="s">
        <v>322</v>
      </c>
      <c r="D77" s="108">
        <v>3</v>
      </c>
      <c r="E77" s="121">
        <v>181.5</v>
      </c>
      <c r="F77" s="122">
        <v>545</v>
      </c>
      <c r="H77" s="93"/>
    </row>
    <row r="78" spans="1:8">
      <c r="A78" s="123"/>
      <c r="B78" s="109" t="s">
        <v>323</v>
      </c>
      <c r="C78" s="108" t="s">
        <v>320</v>
      </c>
      <c r="D78" s="108">
        <v>3</v>
      </c>
      <c r="E78" s="121">
        <v>715</v>
      </c>
      <c r="F78" s="122">
        <v>2145</v>
      </c>
      <c r="H78" s="93"/>
    </row>
    <row r="79" ht="14.25" spans="1:10">
      <c r="A79" s="123"/>
      <c r="B79" s="109" t="s">
        <v>324</v>
      </c>
      <c r="C79" s="108" t="s">
        <v>322</v>
      </c>
      <c r="D79" s="108">
        <v>3</v>
      </c>
      <c r="E79" s="121">
        <v>217.8</v>
      </c>
      <c r="F79" s="122">
        <v>653</v>
      </c>
      <c r="H79" s="107"/>
      <c r="I79" s="91"/>
      <c r="J79" s="91"/>
    </row>
    <row r="80" spans="1:8">
      <c r="A80" s="123"/>
      <c r="B80" s="109" t="s">
        <v>325</v>
      </c>
      <c r="C80" s="108" t="s">
        <v>86</v>
      </c>
      <c r="D80" s="108">
        <v>60</v>
      </c>
      <c r="E80" s="121">
        <v>6.6</v>
      </c>
      <c r="F80" s="122">
        <v>396</v>
      </c>
      <c r="H80" s="93"/>
    </row>
    <row r="81" spans="1:8">
      <c r="A81" s="119" t="s">
        <v>17</v>
      </c>
      <c r="B81" s="109" t="s">
        <v>326</v>
      </c>
      <c r="C81" s="108" t="s">
        <v>313</v>
      </c>
      <c r="D81" s="108">
        <v>3</v>
      </c>
      <c r="E81" s="121">
        <v>363</v>
      </c>
      <c r="F81" s="122">
        <v>1089</v>
      </c>
      <c r="H81" s="93"/>
    </row>
    <row r="82" spans="1:8">
      <c r="A82" s="119" t="s">
        <v>20</v>
      </c>
      <c r="B82" s="109" t="s">
        <v>327</v>
      </c>
      <c r="C82" s="108" t="s">
        <v>313</v>
      </c>
      <c r="D82" s="108">
        <v>3</v>
      </c>
      <c r="E82" s="121">
        <v>242</v>
      </c>
      <c r="F82" s="122">
        <v>726</v>
      </c>
      <c r="H82" s="93"/>
    </row>
    <row r="83" s="91" customFormat="1" ht="13.5" customHeight="1" spans="1:8">
      <c r="A83" s="116" t="s">
        <v>304</v>
      </c>
      <c r="B83" s="105" t="s">
        <v>305</v>
      </c>
      <c r="C83" s="106"/>
      <c r="D83" s="106"/>
      <c r="E83" s="117"/>
      <c r="F83" s="118">
        <v>113509</v>
      </c>
      <c r="G83" s="92"/>
      <c r="H83" s="107"/>
    </row>
    <row r="84" spans="1:8">
      <c r="A84" s="119">
        <v>1</v>
      </c>
      <c r="B84" s="109" t="s">
        <v>311</v>
      </c>
      <c r="C84" s="120"/>
      <c r="D84" s="120"/>
      <c r="E84" s="121"/>
      <c r="F84" s="122">
        <v>113509</v>
      </c>
      <c r="H84" s="93"/>
    </row>
    <row r="85" spans="1:8">
      <c r="A85" s="119" t="s">
        <v>13</v>
      </c>
      <c r="B85" s="109" t="s">
        <v>312</v>
      </c>
      <c r="C85" s="108" t="s">
        <v>313</v>
      </c>
      <c r="D85" s="108">
        <v>17</v>
      </c>
      <c r="E85" s="121">
        <v>5720</v>
      </c>
      <c r="F85" s="122">
        <v>97240</v>
      </c>
      <c r="H85" s="93"/>
    </row>
    <row r="86" spans="1:8">
      <c r="A86" s="119" t="s">
        <v>17</v>
      </c>
      <c r="B86" s="109" t="s">
        <v>314</v>
      </c>
      <c r="C86" s="108" t="s">
        <v>86</v>
      </c>
      <c r="D86" s="108">
        <v>2465</v>
      </c>
      <c r="E86" s="121">
        <v>6.6</v>
      </c>
      <c r="F86" s="122">
        <v>16269</v>
      </c>
      <c r="H86" s="93"/>
    </row>
    <row r="87" s="91" customFormat="1" spans="1:10">
      <c r="A87" s="116" t="s">
        <v>306</v>
      </c>
      <c r="B87" s="105" t="s">
        <v>307</v>
      </c>
      <c r="C87" s="106"/>
      <c r="D87" s="106"/>
      <c r="E87" s="117"/>
      <c r="F87" s="118">
        <v>46739</v>
      </c>
      <c r="G87" s="92"/>
      <c r="H87" s="93"/>
      <c r="I87" s="92"/>
      <c r="J87" s="92"/>
    </row>
    <row r="88" spans="1:8">
      <c r="A88" s="119">
        <v>1</v>
      </c>
      <c r="B88" s="109" t="s">
        <v>311</v>
      </c>
      <c r="C88" s="120"/>
      <c r="D88" s="120"/>
      <c r="E88" s="121"/>
      <c r="F88" s="122">
        <v>46739</v>
      </c>
      <c r="H88" s="93"/>
    </row>
    <row r="89" ht="14.25" spans="1:10">
      <c r="A89" s="119" t="s">
        <v>13</v>
      </c>
      <c r="B89" s="109" t="s">
        <v>312</v>
      </c>
      <c r="C89" s="108" t="s">
        <v>313</v>
      </c>
      <c r="D89" s="108">
        <v>7</v>
      </c>
      <c r="E89" s="121">
        <v>5720</v>
      </c>
      <c r="F89" s="122">
        <v>40040</v>
      </c>
      <c r="H89" s="107"/>
      <c r="I89" s="91"/>
      <c r="J89" s="91"/>
    </row>
    <row r="90" spans="1:8">
      <c r="A90" s="119" t="s">
        <v>17</v>
      </c>
      <c r="B90" s="109" t="s">
        <v>314</v>
      </c>
      <c r="C90" s="108" t="s">
        <v>86</v>
      </c>
      <c r="D90" s="108">
        <v>1015</v>
      </c>
      <c r="E90" s="121">
        <v>6.6</v>
      </c>
      <c r="F90" s="122">
        <v>6699</v>
      </c>
      <c r="H90" s="93"/>
    </row>
    <row r="91" s="91" customFormat="1" spans="1:10">
      <c r="A91" s="116" t="s">
        <v>308</v>
      </c>
      <c r="B91" s="105" t="s">
        <v>309</v>
      </c>
      <c r="C91" s="106"/>
      <c r="D91" s="106"/>
      <c r="E91" s="117"/>
      <c r="F91" s="118">
        <v>66770</v>
      </c>
      <c r="G91" s="92"/>
      <c r="H91" s="93"/>
      <c r="I91" s="92"/>
      <c r="J91" s="92"/>
    </row>
    <row r="92" ht="14.25" spans="1:10">
      <c r="A92" s="119">
        <v>1</v>
      </c>
      <c r="B92" s="109" t="s">
        <v>311</v>
      </c>
      <c r="C92" s="120"/>
      <c r="D92" s="120"/>
      <c r="E92" s="121"/>
      <c r="F92" s="122">
        <v>66770</v>
      </c>
      <c r="H92" s="107"/>
      <c r="I92" s="91"/>
      <c r="J92" s="91"/>
    </row>
    <row r="93" spans="1:8">
      <c r="A93" s="119" t="s">
        <v>13</v>
      </c>
      <c r="B93" s="109" t="s">
        <v>312</v>
      </c>
      <c r="C93" s="108" t="s">
        <v>313</v>
      </c>
      <c r="D93" s="108">
        <v>10</v>
      </c>
      <c r="E93" s="121">
        <v>5720</v>
      </c>
      <c r="F93" s="122">
        <v>57200</v>
      </c>
      <c r="H93" s="93"/>
    </row>
    <row r="94" spans="1:8">
      <c r="A94" s="119" t="s">
        <v>17</v>
      </c>
      <c r="B94" s="109" t="s">
        <v>314</v>
      </c>
      <c r="C94" s="108" t="s">
        <v>86</v>
      </c>
      <c r="D94" s="108">
        <v>1450</v>
      </c>
      <c r="E94" s="121">
        <v>6.6</v>
      </c>
      <c r="F94" s="122">
        <v>9570</v>
      </c>
      <c r="H94" s="93"/>
    </row>
    <row r="95" ht="14.25" spans="1:10">
      <c r="A95" s="117"/>
      <c r="B95" s="124" t="s">
        <v>328</v>
      </c>
      <c r="C95" s="117"/>
      <c r="D95" s="117"/>
      <c r="E95" s="117"/>
      <c r="F95" s="118">
        <f>F97+F100+F103+F114+F117+F120</f>
        <v>470073</v>
      </c>
      <c r="H95" s="107"/>
      <c r="I95" s="91"/>
      <c r="J95" s="91"/>
    </row>
    <row r="96" ht="14.25" spans="1:8">
      <c r="A96" s="117"/>
      <c r="B96" s="124"/>
      <c r="C96" s="117"/>
      <c r="D96" s="117"/>
      <c r="E96" s="117"/>
      <c r="F96" s="118"/>
      <c r="H96" s="125"/>
    </row>
    <row r="97" s="91" customFormat="1" spans="1:10">
      <c r="A97" s="116" t="s">
        <v>273</v>
      </c>
      <c r="B97" s="105" t="s">
        <v>274</v>
      </c>
      <c r="C97" s="106"/>
      <c r="D97" s="106"/>
      <c r="E97" s="117"/>
      <c r="F97" s="118">
        <v>79750</v>
      </c>
      <c r="H97" s="93"/>
      <c r="I97" s="92"/>
      <c r="J97" s="92"/>
    </row>
    <row r="98" spans="1:8">
      <c r="A98" s="119">
        <v>1</v>
      </c>
      <c r="B98" s="109" t="s">
        <v>329</v>
      </c>
      <c r="C98" s="108" t="s">
        <v>86</v>
      </c>
      <c r="D98" s="108">
        <v>2900</v>
      </c>
      <c r="E98" s="121">
        <v>5.5</v>
      </c>
      <c r="F98" s="122">
        <v>15950</v>
      </c>
      <c r="H98" s="93"/>
    </row>
    <row r="99" spans="1:8">
      <c r="A99" s="119">
        <v>2</v>
      </c>
      <c r="B99" s="109" t="s">
        <v>330</v>
      </c>
      <c r="C99" s="108" t="s">
        <v>86</v>
      </c>
      <c r="D99" s="108">
        <v>2900</v>
      </c>
      <c r="E99" s="121">
        <v>22</v>
      </c>
      <c r="F99" s="122">
        <v>63800</v>
      </c>
      <c r="H99" s="93"/>
    </row>
    <row r="100" s="91" customFormat="1" spans="1:10">
      <c r="A100" s="116" t="s">
        <v>283</v>
      </c>
      <c r="B100" s="105" t="s">
        <v>284</v>
      </c>
      <c r="C100" s="106"/>
      <c r="D100" s="106"/>
      <c r="E100" s="117"/>
      <c r="F100" s="118">
        <v>111650</v>
      </c>
      <c r="H100" s="93"/>
      <c r="I100" s="92"/>
      <c r="J100" s="92"/>
    </row>
    <row r="101" spans="1:8">
      <c r="A101" s="119">
        <v>1</v>
      </c>
      <c r="B101" s="109" t="s">
        <v>329</v>
      </c>
      <c r="C101" s="108" t="s">
        <v>86</v>
      </c>
      <c r="D101" s="108">
        <v>4060</v>
      </c>
      <c r="E101" s="121">
        <v>5.5</v>
      </c>
      <c r="F101" s="122">
        <v>22330</v>
      </c>
      <c r="H101" s="93"/>
    </row>
    <row r="102" spans="1:8">
      <c r="A102" s="119">
        <v>2</v>
      </c>
      <c r="B102" s="109" t="s">
        <v>330</v>
      </c>
      <c r="C102" s="108" t="s">
        <v>86</v>
      </c>
      <c r="D102" s="108">
        <v>4060</v>
      </c>
      <c r="E102" s="121">
        <v>22</v>
      </c>
      <c r="F102" s="122">
        <v>89320</v>
      </c>
      <c r="H102" s="93"/>
    </row>
    <row r="103" s="91" customFormat="1" spans="1:10">
      <c r="A103" s="116" t="s">
        <v>285</v>
      </c>
      <c r="B103" s="105" t="s">
        <v>286</v>
      </c>
      <c r="C103" s="106"/>
      <c r="D103" s="106"/>
      <c r="E103" s="117"/>
      <c r="F103" s="118">
        <v>143097</v>
      </c>
      <c r="H103" s="93"/>
      <c r="I103" s="92"/>
      <c r="J103" s="92"/>
    </row>
    <row r="104" spans="1:8">
      <c r="A104" s="119">
        <v>1</v>
      </c>
      <c r="B104" s="109" t="s">
        <v>329</v>
      </c>
      <c r="C104" s="108" t="s">
        <v>86</v>
      </c>
      <c r="D104" s="108">
        <v>3915</v>
      </c>
      <c r="E104" s="121">
        <v>5.5</v>
      </c>
      <c r="F104" s="122">
        <v>21533</v>
      </c>
      <c r="H104" s="93"/>
    </row>
    <row r="105" spans="1:8">
      <c r="A105" s="119">
        <v>2</v>
      </c>
      <c r="B105" s="109" t="s">
        <v>330</v>
      </c>
      <c r="C105" s="108" t="s">
        <v>86</v>
      </c>
      <c r="D105" s="108">
        <v>3915</v>
      </c>
      <c r="E105" s="121">
        <v>22</v>
      </c>
      <c r="F105" s="122">
        <v>86130</v>
      </c>
      <c r="H105" s="93"/>
    </row>
    <row r="106" ht="14.25" spans="1:10">
      <c r="A106" s="119">
        <v>3</v>
      </c>
      <c r="B106" s="109" t="s">
        <v>316</v>
      </c>
      <c r="C106" s="108" t="s">
        <v>288</v>
      </c>
      <c r="D106" s="108">
        <v>3</v>
      </c>
      <c r="E106" s="121"/>
      <c r="F106" s="122">
        <v>35434</v>
      </c>
      <c r="H106" s="107"/>
      <c r="I106" s="91"/>
      <c r="J106" s="91"/>
    </row>
    <row r="107" spans="1:8">
      <c r="A107" s="119" t="s">
        <v>13</v>
      </c>
      <c r="B107" s="109" t="s">
        <v>331</v>
      </c>
      <c r="C107" s="108" t="s">
        <v>322</v>
      </c>
      <c r="D107" s="108">
        <v>3</v>
      </c>
      <c r="E107" s="121">
        <v>10285</v>
      </c>
      <c r="F107" s="122">
        <v>30855</v>
      </c>
      <c r="H107" s="93"/>
    </row>
    <row r="108" spans="1:8">
      <c r="A108" s="119" t="s">
        <v>17</v>
      </c>
      <c r="B108" s="109" t="s">
        <v>332</v>
      </c>
      <c r="C108" s="108" t="s">
        <v>322</v>
      </c>
      <c r="D108" s="108">
        <v>3</v>
      </c>
      <c r="E108" s="121">
        <v>330</v>
      </c>
      <c r="F108" s="122">
        <v>990</v>
      </c>
      <c r="H108" s="93"/>
    </row>
    <row r="109" ht="14.25" spans="1:10">
      <c r="A109" s="119" t="s">
        <v>20</v>
      </c>
      <c r="B109" s="109" t="s">
        <v>333</v>
      </c>
      <c r="C109" s="108" t="s">
        <v>322</v>
      </c>
      <c r="D109" s="108">
        <v>3</v>
      </c>
      <c r="E109" s="121">
        <v>55</v>
      </c>
      <c r="F109" s="122">
        <v>165</v>
      </c>
      <c r="H109" s="107"/>
      <c r="I109" s="91"/>
      <c r="J109" s="91"/>
    </row>
    <row r="110" spans="1:8">
      <c r="A110" s="119" t="s">
        <v>22</v>
      </c>
      <c r="B110" s="109" t="s">
        <v>334</v>
      </c>
      <c r="C110" s="108" t="s">
        <v>322</v>
      </c>
      <c r="D110" s="108">
        <v>3</v>
      </c>
      <c r="E110" s="121">
        <v>957</v>
      </c>
      <c r="F110" s="122">
        <v>2871</v>
      </c>
      <c r="H110" s="93"/>
    </row>
    <row r="111" spans="1:8">
      <c r="A111" s="119" t="s">
        <v>24</v>
      </c>
      <c r="B111" s="109" t="s">
        <v>335</v>
      </c>
      <c r="C111" s="108" t="s">
        <v>86</v>
      </c>
      <c r="D111" s="108">
        <v>15</v>
      </c>
      <c r="E111" s="121">
        <v>19.25</v>
      </c>
      <c r="F111" s="122">
        <v>289</v>
      </c>
      <c r="H111" s="93"/>
    </row>
    <row r="112" ht="14.25" spans="1:10">
      <c r="A112" s="119" t="s">
        <v>39</v>
      </c>
      <c r="B112" s="109" t="s">
        <v>336</v>
      </c>
      <c r="C112" s="108" t="s">
        <v>322</v>
      </c>
      <c r="D112" s="108">
        <v>3</v>
      </c>
      <c r="E112" s="121">
        <v>77</v>
      </c>
      <c r="F112" s="122">
        <v>231</v>
      </c>
      <c r="H112" s="107"/>
      <c r="I112" s="91"/>
      <c r="J112" s="91"/>
    </row>
    <row r="113" spans="1:8">
      <c r="A113" s="119" t="s">
        <v>42</v>
      </c>
      <c r="B113" s="109" t="s">
        <v>337</v>
      </c>
      <c r="C113" s="108" t="s">
        <v>322</v>
      </c>
      <c r="D113" s="108">
        <v>3</v>
      </c>
      <c r="E113" s="121">
        <v>11</v>
      </c>
      <c r="F113" s="122">
        <v>33</v>
      </c>
      <c r="H113" s="93"/>
    </row>
    <row r="114" s="91" customFormat="1" spans="1:10">
      <c r="A114" s="116" t="s">
        <v>304</v>
      </c>
      <c r="B114" s="105" t="s">
        <v>305</v>
      </c>
      <c r="C114" s="106"/>
      <c r="D114" s="106"/>
      <c r="E114" s="117"/>
      <c r="F114" s="118">
        <v>67788</v>
      </c>
      <c r="H114" s="93"/>
      <c r="I114" s="92"/>
      <c r="J114" s="92"/>
    </row>
    <row r="115" ht="13.5" spans="1:6">
      <c r="A115" s="119" t="s">
        <v>13</v>
      </c>
      <c r="B115" s="109" t="s">
        <v>329</v>
      </c>
      <c r="C115" s="108" t="s">
        <v>86</v>
      </c>
      <c r="D115" s="108">
        <v>2465</v>
      </c>
      <c r="E115" s="121">
        <v>5.5</v>
      </c>
      <c r="F115" s="122">
        <v>13558</v>
      </c>
    </row>
    <row r="116" ht="13.5" spans="1:6">
      <c r="A116" s="119" t="s">
        <v>17</v>
      </c>
      <c r="B116" s="109" t="s">
        <v>330</v>
      </c>
      <c r="C116" s="108" t="s">
        <v>86</v>
      </c>
      <c r="D116" s="108">
        <v>2465</v>
      </c>
      <c r="E116" s="121">
        <v>22</v>
      </c>
      <c r="F116" s="122">
        <v>54230</v>
      </c>
    </row>
    <row r="117" s="91" customFormat="1" spans="1:10">
      <c r="A117" s="116" t="s">
        <v>306</v>
      </c>
      <c r="B117" s="105" t="s">
        <v>307</v>
      </c>
      <c r="C117" s="106"/>
      <c r="D117" s="106"/>
      <c r="E117" s="117"/>
      <c r="F117" s="118">
        <v>27913</v>
      </c>
      <c r="H117" s="92"/>
      <c r="I117" s="92"/>
      <c r="J117" s="92"/>
    </row>
    <row r="118" ht="13.5" spans="1:6">
      <c r="A118" s="119" t="s">
        <v>13</v>
      </c>
      <c r="B118" s="109" t="s">
        <v>329</v>
      </c>
      <c r="C118" s="108" t="s">
        <v>86</v>
      </c>
      <c r="D118" s="108">
        <v>1015</v>
      </c>
      <c r="E118" s="121">
        <v>5.5</v>
      </c>
      <c r="F118" s="122">
        <v>5583</v>
      </c>
    </row>
    <row r="119" ht="13.5" spans="1:6">
      <c r="A119" s="119" t="s">
        <v>17</v>
      </c>
      <c r="B119" s="109" t="s">
        <v>330</v>
      </c>
      <c r="C119" s="108" t="s">
        <v>86</v>
      </c>
      <c r="D119" s="108">
        <v>1015</v>
      </c>
      <c r="E119" s="121">
        <v>22</v>
      </c>
      <c r="F119" s="122">
        <v>22330</v>
      </c>
    </row>
    <row r="120" s="91" customFormat="1" spans="1:10">
      <c r="A120" s="116" t="s">
        <v>308</v>
      </c>
      <c r="B120" s="105" t="s">
        <v>309</v>
      </c>
      <c r="C120" s="106"/>
      <c r="D120" s="106"/>
      <c r="E120" s="117"/>
      <c r="F120" s="118">
        <v>39875</v>
      </c>
      <c r="H120" s="92"/>
      <c r="I120" s="92"/>
      <c r="J120" s="92"/>
    </row>
    <row r="121" ht="13.5" spans="1:6">
      <c r="A121" s="119" t="s">
        <v>13</v>
      </c>
      <c r="B121" s="109" t="s">
        <v>329</v>
      </c>
      <c r="C121" s="108" t="s">
        <v>86</v>
      </c>
      <c r="D121" s="108">
        <v>1450</v>
      </c>
      <c r="E121" s="121">
        <v>5.5</v>
      </c>
      <c r="F121" s="122">
        <v>7975</v>
      </c>
    </row>
    <row r="122" ht="13.5" spans="1:6">
      <c r="A122" s="119" t="s">
        <v>17</v>
      </c>
      <c r="B122" s="109" t="s">
        <v>330</v>
      </c>
      <c r="C122" s="108" t="s">
        <v>86</v>
      </c>
      <c r="D122" s="108">
        <v>1450</v>
      </c>
      <c r="E122" s="121">
        <v>22</v>
      </c>
      <c r="F122" s="122">
        <v>31900</v>
      </c>
    </row>
    <row r="123" ht="13.5" spans="1:6">
      <c r="A123" s="126"/>
      <c r="B123" s="127" t="s">
        <v>338</v>
      </c>
      <c r="C123" s="126"/>
      <c r="D123" s="126"/>
      <c r="E123" s="121"/>
      <c r="F123" s="118">
        <f>F125+F127</f>
        <v>143698</v>
      </c>
    </row>
    <row r="124" ht="13.5" spans="1:6">
      <c r="A124" s="113"/>
      <c r="B124" s="114"/>
      <c r="C124" s="113"/>
      <c r="D124" s="113"/>
      <c r="E124" s="121"/>
      <c r="F124" s="118"/>
    </row>
    <row r="125" ht="13.5" spans="1:6">
      <c r="A125" s="128" t="s">
        <v>9</v>
      </c>
      <c r="B125" s="129" t="s">
        <v>339</v>
      </c>
      <c r="C125" s="130" t="s">
        <v>7</v>
      </c>
      <c r="D125" s="130" t="s">
        <v>7</v>
      </c>
      <c r="E125" s="130" t="s">
        <v>7</v>
      </c>
      <c r="F125" s="131">
        <f>F126</f>
        <v>47740</v>
      </c>
    </row>
    <row r="126" ht="13.5" spans="1:6">
      <c r="A126" s="128" t="s">
        <v>11</v>
      </c>
      <c r="B126" s="129" t="s">
        <v>340</v>
      </c>
      <c r="C126" s="130" t="s">
        <v>341</v>
      </c>
      <c r="D126" s="130"/>
      <c r="E126" s="132">
        <v>0.005</v>
      </c>
      <c r="F126" s="131">
        <v>47740</v>
      </c>
    </row>
    <row r="127" ht="13.5" spans="1:6">
      <c r="A127" s="128" t="s">
        <v>81</v>
      </c>
      <c r="B127" s="129" t="s">
        <v>342</v>
      </c>
      <c r="C127" s="130" t="s">
        <v>341</v>
      </c>
      <c r="D127" s="130"/>
      <c r="E127" s="132">
        <v>0.01</v>
      </c>
      <c r="F127" s="131">
        <v>95958</v>
      </c>
    </row>
    <row r="128" ht="13.5" spans="1:6">
      <c r="A128" s="133"/>
      <c r="B128" s="134" t="s">
        <v>343</v>
      </c>
      <c r="C128" s="133"/>
      <c r="D128" s="133"/>
      <c r="E128" s="133"/>
      <c r="F128" s="135">
        <f>F130+F131+F132</f>
        <v>846557</v>
      </c>
    </row>
    <row r="129" ht="13.5" spans="1:6">
      <c r="A129" s="133"/>
      <c r="B129" s="134"/>
      <c r="C129" s="133"/>
      <c r="D129" s="133"/>
      <c r="E129" s="133"/>
      <c r="F129" s="135"/>
    </row>
    <row r="130" ht="13.5" spans="1:6">
      <c r="A130" s="133" t="s">
        <v>9</v>
      </c>
      <c r="B130" s="136" t="s">
        <v>344</v>
      </c>
      <c r="C130" s="136" t="s">
        <v>345</v>
      </c>
      <c r="D130" s="132"/>
      <c r="E130" s="132">
        <v>0.015</v>
      </c>
      <c r="F130" s="136">
        <v>145376</v>
      </c>
    </row>
    <row r="131" ht="13.5" spans="1:6">
      <c r="A131" s="133" t="s">
        <v>81</v>
      </c>
      <c r="B131" s="136" t="s">
        <v>346</v>
      </c>
      <c r="C131" s="136" t="s">
        <v>345</v>
      </c>
      <c r="D131" s="137"/>
      <c r="E131" s="138">
        <v>0.02</v>
      </c>
      <c r="F131" s="136">
        <v>215748</v>
      </c>
    </row>
    <row r="132" ht="13.5" spans="1:6">
      <c r="A132" s="136" t="s">
        <v>115</v>
      </c>
      <c r="B132" s="136" t="s">
        <v>347</v>
      </c>
      <c r="C132" s="136" t="s">
        <v>345</v>
      </c>
      <c r="D132" s="137"/>
      <c r="E132" s="139">
        <v>0.045</v>
      </c>
      <c r="F132" s="136">
        <v>485433</v>
      </c>
    </row>
    <row r="133" spans="1:7">
      <c r="A133" s="140"/>
      <c r="B133" s="141" t="s">
        <v>348</v>
      </c>
      <c r="C133" s="136"/>
      <c r="D133" s="140"/>
      <c r="E133" s="142"/>
      <c r="F133" s="118">
        <f>F3+F60++F95+F123+F128</f>
        <v>11633957</v>
      </c>
      <c r="G133" s="93"/>
    </row>
    <row r="134" ht="13.5" spans="1:6">
      <c r="A134" s="121"/>
      <c r="B134" s="143" t="s">
        <v>349</v>
      </c>
      <c r="C134" s="130" t="s">
        <v>341</v>
      </c>
      <c r="D134" s="121"/>
      <c r="E134" s="138">
        <v>0.02</v>
      </c>
      <c r="F134" s="118">
        <f>ROUND(F133*0.02,0)</f>
        <v>232679</v>
      </c>
    </row>
    <row r="135" spans="1:7">
      <c r="A135" s="121"/>
      <c r="B135" s="143" t="s">
        <v>350</v>
      </c>
      <c r="C135" s="121"/>
      <c r="D135" s="121"/>
      <c r="E135" s="121"/>
      <c r="F135" s="118">
        <f>F133+F134</f>
        <v>11866636</v>
      </c>
      <c r="G135" s="93"/>
    </row>
    <row r="136" spans="8:8">
      <c r="H136" s="144"/>
    </row>
    <row r="137" spans="8:8">
      <c r="H137" s="93"/>
    </row>
    <row r="138" spans="8:8">
      <c r="H138" s="145"/>
    </row>
    <row r="139" spans="8:8">
      <c r="H139" s="93"/>
    </row>
    <row r="140" spans="8:8">
      <c r="H140" s="145"/>
    </row>
    <row r="141" spans="8:8">
      <c r="H141" s="93"/>
    </row>
    <row r="142" spans="8:8">
      <c r="H142" s="145"/>
    </row>
    <row r="143" spans="8:8">
      <c r="H143" s="93"/>
    </row>
    <row r="144" spans="8:8">
      <c r="H144" s="146"/>
    </row>
  </sheetData>
  <autoFilter ref="B1:B135">
    <extLst/>
  </autoFilter>
  <mergeCells count="36">
    <mergeCell ref="A1:A2"/>
    <mergeCell ref="A3:A4"/>
    <mergeCell ref="A60:A61"/>
    <mergeCell ref="A95:A96"/>
    <mergeCell ref="A123:A124"/>
    <mergeCell ref="A128:A129"/>
    <mergeCell ref="B1:B2"/>
    <mergeCell ref="B3:B4"/>
    <mergeCell ref="B60:B61"/>
    <mergeCell ref="B95:B96"/>
    <mergeCell ref="B123:B124"/>
    <mergeCell ref="B128:B129"/>
    <mergeCell ref="C1:C2"/>
    <mergeCell ref="C3:C4"/>
    <mergeCell ref="C60:C61"/>
    <mergeCell ref="C95:C96"/>
    <mergeCell ref="C123:C124"/>
    <mergeCell ref="C128:C129"/>
    <mergeCell ref="D1:D2"/>
    <mergeCell ref="D3:D4"/>
    <mergeCell ref="D60:D61"/>
    <mergeCell ref="D95:D96"/>
    <mergeCell ref="D123:D124"/>
    <mergeCell ref="D128:D129"/>
    <mergeCell ref="E1:E2"/>
    <mergeCell ref="E3:E4"/>
    <mergeCell ref="E60:E61"/>
    <mergeCell ref="E95:E96"/>
    <mergeCell ref="E123:E124"/>
    <mergeCell ref="E128:E129"/>
    <mergeCell ref="F1:F2"/>
    <mergeCell ref="F3:F4"/>
    <mergeCell ref="F60:F61"/>
    <mergeCell ref="F95:F96"/>
    <mergeCell ref="F123:F124"/>
    <mergeCell ref="F128:F129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33" sqref="A133:F135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33" sqref="A133:F135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38"/>
  <sheetViews>
    <sheetView workbookViewId="0">
      <pane xSplit="10" ySplit="3" topLeftCell="K16" activePane="bottomRight" state="frozen"/>
      <selection/>
      <selection pane="topRight"/>
      <selection pane="bottomLeft"/>
      <selection pane="bottomRight" activeCell="A133" sqref="A133:F135"/>
    </sheetView>
  </sheetViews>
  <sheetFormatPr defaultColWidth="8.63333333333333" defaultRowHeight="20.1" customHeight="1"/>
  <cols>
    <col min="1" max="1" width="7.13333333333333" style="68" customWidth="1"/>
    <col min="2" max="2" width="27.75" style="69" customWidth="1"/>
    <col min="3" max="3" width="5.13333333333333" style="70" customWidth="1"/>
    <col min="4" max="4" width="9.13333333333333" style="70" customWidth="1"/>
    <col min="5" max="6" width="9.13333333333333" style="71" customWidth="1"/>
    <col min="7" max="8" width="8" style="72" customWidth="1"/>
    <col min="9" max="10" width="9" style="73" customWidth="1"/>
    <col min="11" max="11" width="18.8833333333333" style="72" hidden="1" customWidth="1"/>
    <col min="12" max="12" width="8.63333333333333" style="72" hidden="1" customWidth="1"/>
    <col min="13" max="13" width="8.63333333333333" style="72" customWidth="1"/>
    <col min="14" max="14" width="21.5" style="72" customWidth="1"/>
    <col min="15" max="16384" width="8.63333333333333" style="72"/>
  </cols>
  <sheetData>
    <row r="1" ht="33" customHeight="1" spans="1:10">
      <c r="A1" s="74" t="s">
        <v>351</v>
      </c>
      <c r="B1" s="74"/>
      <c r="C1" s="74"/>
      <c r="D1" s="74"/>
      <c r="E1" s="74"/>
      <c r="F1" s="74"/>
      <c r="G1" s="74"/>
      <c r="H1" s="74"/>
      <c r="I1" s="74"/>
      <c r="J1" s="74"/>
    </row>
    <row r="2" s="66" customFormat="1" ht="15" customHeight="1" spans="1:248">
      <c r="A2" s="75" t="s">
        <v>1</v>
      </c>
      <c r="B2" s="76" t="s">
        <v>2</v>
      </c>
      <c r="C2" s="76" t="s">
        <v>3</v>
      </c>
      <c r="D2" s="76" t="s">
        <v>4</v>
      </c>
      <c r="E2" s="76"/>
      <c r="F2" s="76"/>
      <c r="G2" s="76" t="s">
        <v>5</v>
      </c>
      <c r="H2" s="76"/>
      <c r="I2" s="86" t="s">
        <v>352</v>
      </c>
      <c r="J2" s="86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s="66" customFormat="1" ht="15" customHeight="1" spans="1:248">
      <c r="A3" s="75"/>
      <c r="B3" s="76"/>
      <c r="C3" s="76"/>
      <c r="D3" s="76"/>
      <c r="E3" s="76"/>
      <c r="F3" s="76"/>
      <c r="G3" s="76" t="s">
        <v>353</v>
      </c>
      <c r="H3" s="76" t="s">
        <v>354</v>
      </c>
      <c r="I3" s="86" t="s">
        <v>353</v>
      </c>
      <c r="J3" s="86" t="s">
        <v>354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s="66" customFormat="1" ht="18" customHeight="1" spans="1:248">
      <c r="A4" s="75"/>
      <c r="B4" s="77" t="s">
        <v>173</v>
      </c>
      <c r="C4" s="76"/>
      <c r="D4" s="76"/>
      <c r="E4" s="38"/>
      <c r="F4" s="38">
        <f>I4+J4</f>
        <v>1369687</v>
      </c>
      <c r="G4" s="76"/>
      <c r="H4" s="76"/>
      <c r="I4" s="60">
        <v>732115</v>
      </c>
      <c r="J4" s="60">
        <v>637572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s="66" customFormat="1" ht="18" customHeight="1" spans="1:248">
      <c r="A5" s="78" t="s">
        <v>9</v>
      </c>
      <c r="B5" s="79" t="s">
        <v>355</v>
      </c>
      <c r="C5" s="76"/>
      <c r="D5" s="76"/>
      <c r="E5" s="38"/>
      <c r="F5" s="38">
        <f>I5+J5</f>
        <v>699154.5</v>
      </c>
      <c r="G5" s="76"/>
      <c r="H5" s="76"/>
      <c r="I5" s="60">
        <v>366735</v>
      </c>
      <c r="J5" s="60">
        <v>332419.5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s="67" customFormat="1" ht="18" customHeight="1" spans="1:235">
      <c r="A6" s="36">
        <v>1</v>
      </c>
      <c r="B6" s="80" t="s">
        <v>174</v>
      </c>
      <c r="C6" s="38" t="s">
        <v>7</v>
      </c>
      <c r="D6" s="38" t="s">
        <v>7</v>
      </c>
      <c r="E6" s="38"/>
      <c r="F6" s="38">
        <f>I6+J6</f>
        <v>549120</v>
      </c>
      <c r="G6" s="38" t="s">
        <v>7</v>
      </c>
      <c r="H6" s="38"/>
      <c r="I6" s="87">
        <v>241680</v>
      </c>
      <c r="J6" s="87">
        <v>307440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</row>
    <row r="7" s="67" customFormat="1" ht="18" customHeight="1" spans="1:235">
      <c r="A7" s="36" t="s">
        <v>94</v>
      </c>
      <c r="B7" s="80" t="s">
        <v>356</v>
      </c>
      <c r="C7" s="38" t="s">
        <v>176</v>
      </c>
      <c r="D7" s="38">
        <v>48</v>
      </c>
      <c r="E7" s="38">
        <f>G7+H7</f>
        <v>4950</v>
      </c>
      <c r="F7" s="38">
        <f>I7+J7</f>
        <v>237600</v>
      </c>
      <c r="G7" s="38">
        <v>4500</v>
      </c>
      <c r="H7" s="38">
        <v>450</v>
      </c>
      <c r="I7" s="89">
        <v>216000</v>
      </c>
      <c r="J7" s="89">
        <v>21600</v>
      </c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</row>
    <row r="8" s="67" customFormat="1" ht="18" customHeight="1" spans="1:235">
      <c r="A8" s="36" t="s">
        <v>96</v>
      </c>
      <c r="B8" s="80" t="s">
        <v>177</v>
      </c>
      <c r="C8" s="38" t="s">
        <v>86</v>
      </c>
      <c r="D8" s="38">
        <v>6960</v>
      </c>
      <c r="E8" s="38">
        <f t="shared" ref="E8:E38" si="0">G8+H8</f>
        <v>11</v>
      </c>
      <c r="F8" s="38">
        <f t="shared" ref="F8:F38" si="1">I8+J8</f>
        <v>76560</v>
      </c>
      <c r="G8" s="38"/>
      <c r="H8" s="38">
        <v>11</v>
      </c>
      <c r="I8" s="89">
        <v>0</v>
      </c>
      <c r="J8" s="89">
        <v>76560</v>
      </c>
      <c r="K8" s="88" t="s">
        <v>357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</row>
    <row r="9" s="67" customFormat="1" ht="18" customHeight="1" spans="1:235">
      <c r="A9" s="36" t="s">
        <v>98</v>
      </c>
      <c r="B9" s="80" t="s">
        <v>179</v>
      </c>
      <c r="C9" s="38" t="s">
        <v>86</v>
      </c>
      <c r="D9" s="38">
        <v>6960</v>
      </c>
      <c r="E9" s="38">
        <f t="shared" si="0"/>
        <v>7.7</v>
      </c>
      <c r="F9" s="38">
        <f t="shared" si="1"/>
        <v>53592</v>
      </c>
      <c r="G9" s="44"/>
      <c r="H9" s="44">
        <v>7.7</v>
      </c>
      <c r="I9" s="62">
        <v>0</v>
      </c>
      <c r="J9" s="62">
        <v>53592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</row>
    <row r="10" s="67" customFormat="1" ht="18" customHeight="1" spans="1:235">
      <c r="A10" s="36" t="s">
        <v>99</v>
      </c>
      <c r="B10" s="80" t="s">
        <v>180</v>
      </c>
      <c r="C10" s="38" t="s">
        <v>86</v>
      </c>
      <c r="D10" s="38">
        <v>6960</v>
      </c>
      <c r="E10" s="38">
        <f t="shared" si="0"/>
        <v>22</v>
      </c>
      <c r="F10" s="38">
        <f t="shared" si="1"/>
        <v>153120</v>
      </c>
      <c r="G10" s="44"/>
      <c r="H10" s="44">
        <v>22</v>
      </c>
      <c r="I10" s="62">
        <v>0</v>
      </c>
      <c r="J10" s="62">
        <v>153120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</row>
    <row r="11" s="67" customFormat="1" ht="18" customHeight="1" spans="1:235">
      <c r="A11" s="36" t="s">
        <v>100</v>
      </c>
      <c r="B11" s="80" t="s">
        <v>181</v>
      </c>
      <c r="C11" s="38" t="s">
        <v>162</v>
      </c>
      <c r="D11" s="38">
        <v>48</v>
      </c>
      <c r="E11" s="38">
        <f t="shared" si="0"/>
        <v>550</v>
      </c>
      <c r="F11" s="38">
        <f t="shared" si="1"/>
        <v>26400</v>
      </c>
      <c r="G11" s="38">
        <v>500</v>
      </c>
      <c r="H11" s="38">
        <v>50</v>
      </c>
      <c r="I11" s="89">
        <v>24000</v>
      </c>
      <c r="J11" s="89">
        <v>2400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</row>
    <row r="12" s="67" customFormat="1" ht="18" customHeight="1" spans="1:235">
      <c r="A12" s="36" t="s">
        <v>240</v>
      </c>
      <c r="B12" s="80" t="s">
        <v>182</v>
      </c>
      <c r="C12" s="38" t="s">
        <v>55</v>
      </c>
      <c r="D12" s="38">
        <v>48</v>
      </c>
      <c r="E12" s="38">
        <f t="shared" si="0"/>
        <v>38.5</v>
      </c>
      <c r="F12" s="38">
        <f t="shared" si="1"/>
        <v>1848</v>
      </c>
      <c r="G12" s="44">
        <v>35</v>
      </c>
      <c r="H12" s="44">
        <v>3.5</v>
      </c>
      <c r="I12" s="62">
        <v>1680</v>
      </c>
      <c r="J12" s="62">
        <v>168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</row>
    <row r="13" s="67" customFormat="1" ht="18" customHeight="1" spans="1:235">
      <c r="A13" s="81" t="s">
        <v>27</v>
      </c>
      <c r="B13" s="80" t="s">
        <v>230</v>
      </c>
      <c r="C13" s="82"/>
      <c r="D13" s="82">
        <v>63</v>
      </c>
      <c r="E13" s="38">
        <f t="shared" si="0"/>
        <v>0</v>
      </c>
      <c r="F13" s="38">
        <f t="shared" si="1"/>
        <v>150034.5</v>
      </c>
      <c r="G13" s="82"/>
      <c r="H13" s="82"/>
      <c r="I13" s="60">
        <v>125055</v>
      </c>
      <c r="J13" s="60">
        <v>24979.5</v>
      </c>
      <c r="K13" s="88"/>
      <c r="L13" s="88"/>
      <c r="M13" s="88"/>
      <c r="N13" s="88"/>
      <c r="O13" s="90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</row>
    <row r="14" customHeight="1" spans="1:10">
      <c r="A14" s="36" t="s">
        <v>94</v>
      </c>
      <c r="B14" s="80" t="s">
        <v>231</v>
      </c>
      <c r="C14" s="38" t="s">
        <v>7</v>
      </c>
      <c r="D14" s="38">
        <v>63</v>
      </c>
      <c r="E14" s="38">
        <f t="shared" si="0"/>
        <v>0</v>
      </c>
      <c r="F14" s="38">
        <f t="shared" si="1"/>
        <v>111919.5</v>
      </c>
      <c r="G14" s="38"/>
      <c r="H14" s="59"/>
      <c r="I14" s="89">
        <v>90405</v>
      </c>
      <c r="J14" s="89">
        <v>21514.5</v>
      </c>
    </row>
    <row r="15" ht="27.95" customHeight="1" spans="1:12">
      <c r="A15" s="36"/>
      <c r="B15" s="83" t="s">
        <v>232</v>
      </c>
      <c r="C15" s="83" t="s">
        <v>216</v>
      </c>
      <c r="D15" s="83">
        <v>63</v>
      </c>
      <c r="E15" s="38">
        <f t="shared" si="0"/>
        <v>462</v>
      </c>
      <c r="F15" s="38">
        <f t="shared" si="1"/>
        <v>29106</v>
      </c>
      <c r="G15" s="84">
        <v>420</v>
      </c>
      <c r="H15" s="38">
        <v>42</v>
      </c>
      <c r="I15" s="89">
        <v>26460</v>
      </c>
      <c r="J15" s="89">
        <v>2646</v>
      </c>
      <c r="L15" s="83">
        <v>1</v>
      </c>
    </row>
    <row r="16" customHeight="1" spans="1:12">
      <c r="A16" s="36"/>
      <c r="B16" s="83" t="s">
        <v>233</v>
      </c>
      <c r="C16" s="83" t="s">
        <v>55</v>
      </c>
      <c r="D16" s="83">
        <v>63</v>
      </c>
      <c r="E16" s="38">
        <f t="shared" si="0"/>
        <v>181.5</v>
      </c>
      <c r="F16" s="38">
        <f t="shared" si="1"/>
        <v>11434.5</v>
      </c>
      <c r="G16" s="84">
        <v>165</v>
      </c>
      <c r="H16" s="38">
        <v>16.5</v>
      </c>
      <c r="I16" s="89">
        <v>10395</v>
      </c>
      <c r="J16" s="89">
        <v>1039.5</v>
      </c>
      <c r="L16" s="83">
        <v>1</v>
      </c>
    </row>
    <row r="17" customHeight="1" spans="1:12">
      <c r="A17" s="36"/>
      <c r="B17" s="83" t="s">
        <v>234</v>
      </c>
      <c r="C17" s="83" t="s">
        <v>216</v>
      </c>
      <c r="D17" s="83">
        <v>63</v>
      </c>
      <c r="E17" s="38">
        <f t="shared" si="0"/>
        <v>715</v>
      </c>
      <c r="F17" s="38">
        <f t="shared" si="1"/>
        <v>45045</v>
      </c>
      <c r="G17" s="84">
        <v>650</v>
      </c>
      <c r="H17" s="38">
        <v>65</v>
      </c>
      <c r="I17" s="89">
        <v>40950</v>
      </c>
      <c r="J17" s="89">
        <v>4095</v>
      </c>
      <c r="L17" s="83">
        <v>1</v>
      </c>
    </row>
    <row r="18" customHeight="1" spans="1:12">
      <c r="A18" s="36"/>
      <c r="B18" s="83" t="s">
        <v>358</v>
      </c>
      <c r="C18" s="83" t="s">
        <v>55</v>
      </c>
      <c r="D18" s="83">
        <v>63</v>
      </c>
      <c r="E18" s="38">
        <f t="shared" si="0"/>
        <v>220</v>
      </c>
      <c r="F18" s="38">
        <f t="shared" si="1"/>
        <v>13860</v>
      </c>
      <c r="G18" s="84">
        <v>200</v>
      </c>
      <c r="H18" s="38">
        <v>20</v>
      </c>
      <c r="I18" s="89">
        <v>12600</v>
      </c>
      <c r="J18" s="89">
        <v>1260</v>
      </c>
      <c r="L18" s="83">
        <v>1</v>
      </c>
    </row>
    <row r="19" customHeight="1" spans="1:12">
      <c r="A19" s="36"/>
      <c r="B19" s="83" t="s">
        <v>236</v>
      </c>
      <c r="C19" s="83" t="s">
        <v>86</v>
      </c>
      <c r="D19" s="83">
        <v>1890</v>
      </c>
      <c r="E19" s="38">
        <f t="shared" si="0"/>
        <v>6.6</v>
      </c>
      <c r="F19" s="38">
        <f t="shared" si="1"/>
        <v>12474</v>
      </c>
      <c r="G19" s="84"/>
      <c r="H19" s="38">
        <v>6.6</v>
      </c>
      <c r="I19" s="89">
        <v>0</v>
      </c>
      <c r="J19" s="89">
        <v>12474</v>
      </c>
      <c r="L19" s="83">
        <v>30</v>
      </c>
    </row>
    <row r="20" customHeight="1" spans="1:12">
      <c r="A20" s="36" t="s">
        <v>96</v>
      </c>
      <c r="B20" s="83" t="s">
        <v>237</v>
      </c>
      <c r="C20" s="83" t="s">
        <v>176</v>
      </c>
      <c r="D20" s="83">
        <v>63</v>
      </c>
      <c r="E20" s="38">
        <f t="shared" si="0"/>
        <v>363</v>
      </c>
      <c r="F20" s="38">
        <f t="shared" si="1"/>
        <v>22869</v>
      </c>
      <c r="G20" s="84">
        <v>330</v>
      </c>
      <c r="H20" s="38">
        <v>33</v>
      </c>
      <c r="I20" s="89">
        <v>20790</v>
      </c>
      <c r="J20" s="89">
        <v>2079</v>
      </c>
      <c r="L20" s="83">
        <v>1</v>
      </c>
    </row>
    <row r="21" ht="26.1" customHeight="1" spans="1:12">
      <c r="A21" s="36" t="s">
        <v>98</v>
      </c>
      <c r="B21" s="83" t="s">
        <v>238</v>
      </c>
      <c r="C21" s="83" t="s">
        <v>176</v>
      </c>
      <c r="D21" s="83">
        <v>63</v>
      </c>
      <c r="E21" s="38">
        <f t="shared" si="0"/>
        <v>242</v>
      </c>
      <c r="F21" s="38">
        <f t="shared" si="1"/>
        <v>15246</v>
      </c>
      <c r="G21" s="84">
        <v>220</v>
      </c>
      <c r="H21" s="38">
        <v>22</v>
      </c>
      <c r="I21" s="89">
        <v>13860</v>
      </c>
      <c r="J21" s="89">
        <v>1386</v>
      </c>
      <c r="L21" s="83">
        <v>1</v>
      </c>
    </row>
    <row r="22" s="66" customFormat="1" ht="18" customHeight="1" spans="1:248">
      <c r="A22" s="78" t="s">
        <v>81</v>
      </c>
      <c r="B22" s="79" t="s">
        <v>359</v>
      </c>
      <c r="C22" s="76"/>
      <c r="D22" s="76"/>
      <c r="E22" s="38">
        <f t="shared" si="0"/>
        <v>0</v>
      </c>
      <c r="F22" s="38">
        <f t="shared" si="1"/>
        <v>670532.5</v>
      </c>
      <c r="G22" s="76"/>
      <c r="H22" s="76"/>
      <c r="I22" s="60">
        <v>365380</v>
      </c>
      <c r="J22" s="60">
        <v>305152.5</v>
      </c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</row>
    <row r="23" s="67" customFormat="1" ht="18" customHeight="1" spans="1:235">
      <c r="A23" s="36">
        <v>1</v>
      </c>
      <c r="B23" s="80" t="s">
        <v>174</v>
      </c>
      <c r="C23" s="38" t="s">
        <v>7</v>
      </c>
      <c r="D23" s="38" t="s">
        <v>7</v>
      </c>
      <c r="E23" s="38"/>
      <c r="F23" s="38">
        <f t="shared" si="1"/>
        <v>491920</v>
      </c>
      <c r="G23" s="38" t="s">
        <v>7</v>
      </c>
      <c r="H23" s="38"/>
      <c r="I23" s="87">
        <v>216505</v>
      </c>
      <c r="J23" s="87">
        <v>275415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</row>
    <row r="24" s="67" customFormat="1" ht="18" customHeight="1" spans="1:235">
      <c r="A24" s="36" t="s">
        <v>94</v>
      </c>
      <c r="B24" s="80" t="s">
        <v>356</v>
      </c>
      <c r="C24" s="38" t="s">
        <v>176</v>
      </c>
      <c r="D24" s="38">
        <v>43</v>
      </c>
      <c r="E24" s="38">
        <f t="shared" si="0"/>
        <v>4950</v>
      </c>
      <c r="F24" s="38">
        <f t="shared" si="1"/>
        <v>212850</v>
      </c>
      <c r="G24" s="38">
        <v>4500</v>
      </c>
      <c r="H24" s="38">
        <v>450</v>
      </c>
      <c r="I24" s="89">
        <v>193500</v>
      </c>
      <c r="J24" s="89">
        <v>19350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</row>
    <row r="25" s="67" customFormat="1" ht="18" customHeight="1" spans="1:235">
      <c r="A25" s="36" t="s">
        <v>96</v>
      </c>
      <c r="B25" s="80" t="s">
        <v>177</v>
      </c>
      <c r="C25" s="38" t="s">
        <v>86</v>
      </c>
      <c r="D25" s="38">
        <v>6235</v>
      </c>
      <c r="E25" s="38">
        <f t="shared" si="0"/>
        <v>11</v>
      </c>
      <c r="F25" s="38">
        <f t="shared" si="1"/>
        <v>68585</v>
      </c>
      <c r="G25" s="38"/>
      <c r="H25" s="38">
        <v>11</v>
      </c>
      <c r="I25" s="89">
        <v>0</v>
      </c>
      <c r="J25" s="89">
        <v>68585</v>
      </c>
      <c r="K25" s="88" t="s">
        <v>357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</row>
    <row r="26" s="67" customFormat="1" ht="18" customHeight="1" spans="1:235">
      <c r="A26" s="36" t="s">
        <v>98</v>
      </c>
      <c r="B26" s="80" t="s">
        <v>179</v>
      </c>
      <c r="C26" s="38" t="s">
        <v>86</v>
      </c>
      <c r="D26" s="38">
        <v>6235</v>
      </c>
      <c r="E26" s="38">
        <f t="shared" si="0"/>
        <v>7.7</v>
      </c>
      <c r="F26" s="38">
        <f t="shared" si="1"/>
        <v>48009.5</v>
      </c>
      <c r="G26" s="38"/>
      <c r="H26" s="38">
        <v>7.7</v>
      </c>
      <c r="I26" s="89">
        <v>0</v>
      </c>
      <c r="J26" s="89">
        <v>48009.5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</row>
    <row r="27" s="67" customFormat="1" ht="18" customHeight="1" spans="1:235">
      <c r="A27" s="36" t="s">
        <v>99</v>
      </c>
      <c r="B27" s="80" t="s">
        <v>180</v>
      </c>
      <c r="C27" s="38" t="s">
        <v>86</v>
      </c>
      <c r="D27" s="38">
        <v>6235</v>
      </c>
      <c r="E27" s="38">
        <f t="shared" si="0"/>
        <v>22</v>
      </c>
      <c r="F27" s="38">
        <f t="shared" si="1"/>
        <v>137170</v>
      </c>
      <c r="G27" s="38"/>
      <c r="H27" s="38">
        <v>22</v>
      </c>
      <c r="I27" s="89">
        <v>0</v>
      </c>
      <c r="J27" s="89">
        <v>137170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</row>
    <row r="28" s="67" customFormat="1" ht="18" customHeight="1" spans="1:235">
      <c r="A28" s="36" t="s">
        <v>100</v>
      </c>
      <c r="B28" s="80" t="s">
        <v>182</v>
      </c>
      <c r="C28" s="38" t="s">
        <v>55</v>
      </c>
      <c r="D28" s="38">
        <v>43</v>
      </c>
      <c r="E28" s="38">
        <f t="shared" si="0"/>
        <v>38.5</v>
      </c>
      <c r="F28" s="38">
        <f t="shared" si="1"/>
        <v>1655.5</v>
      </c>
      <c r="G28" s="38">
        <v>35</v>
      </c>
      <c r="H28" s="38">
        <v>3.5</v>
      </c>
      <c r="I28" s="89">
        <v>1505</v>
      </c>
      <c r="J28" s="89">
        <v>150.5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</row>
    <row r="29" s="67" customFormat="1" ht="18" customHeight="1" spans="1:235">
      <c r="A29" s="36" t="s">
        <v>240</v>
      </c>
      <c r="B29" s="80" t="s">
        <v>181</v>
      </c>
      <c r="C29" s="38" t="s">
        <v>162</v>
      </c>
      <c r="D29" s="38">
        <v>43</v>
      </c>
      <c r="E29" s="38">
        <f t="shared" si="0"/>
        <v>550</v>
      </c>
      <c r="F29" s="38">
        <f t="shared" si="1"/>
        <v>23650</v>
      </c>
      <c r="G29" s="38">
        <v>500</v>
      </c>
      <c r="H29" s="38">
        <v>50</v>
      </c>
      <c r="I29" s="89">
        <v>21500</v>
      </c>
      <c r="J29" s="89">
        <v>2150</v>
      </c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</row>
    <row r="30" s="67" customFormat="1" ht="18" customHeight="1" spans="1:235">
      <c r="A30" s="81" t="s">
        <v>27</v>
      </c>
      <c r="B30" s="85" t="s">
        <v>230</v>
      </c>
      <c r="C30" s="82"/>
      <c r="D30" s="82">
        <v>75</v>
      </c>
      <c r="E30" s="38">
        <f t="shared" si="0"/>
        <v>0</v>
      </c>
      <c r="F30" s="38">
        <f t="shared" si="1"/>
        <v>178612.5</v>
      </c>
      <c r="G30" s="82"/>
      <c r="H30" s="82"/>
      <c r="I30" s="60">
        <v>148875</v>
      </c>
      <c r="J30" s="60">
        <v>29737.5</v>
      </c>
      <c r="K30" s="88"/>
      <c r="L30" s="88"/>
      <c r="M30" s="88"/>
      <c r="N30" s="88"/>
      <c r="O30" s="90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</row>
    <row r="31" customHeight="1" spans="1:10">
      <c r="A31" s="36" t="s">
        <v>94</v>
      </c>
      <c r="B31" s="80" t="s">
        <v>231</v>
      </c>
      <c r="C31" s="38" t="s">
        <v>7</v>
      </c>
      <c r="D31" s="38">
        <v>75</v>
      </c>
      <c r="E31" s="38">
        <f t="shared" si="0"/>
        <v>0</v>
      </c>
      <c r="F31" s="38">
        <f t="shared" si="1"/>
        <v>133237.5</v>
      </c>
      <c r="G31" s="38"/>
      <c r="H31" s="59"/>
      <c r="I31" s="89">
        <v>107625</v>
      </c>
      <c r="J31" s="89">
        <v>25612.5</v>
      </c>
    </row>
    <row r="32" ht="29.1" customHeight="1" spans="1:12">
      <c r="A32" s="36"/>
      <c r="B32" s="83" t="s">
        <v>232</v>
      </c>
      <c r="C32" s="83" t="s">
        <v>216</v>
      </c>
      <c r="D32" s="83">
        <v>75</v>
      </c>
      <c r="E32" s="38">
        <f t="shared" si="0"/>
        <v>462</v>
      </c>
      <c r="F32" s="38">
        <f t="shared" si="1"/>
        <v>34650</v>
      </c>
      <c r="G32" s="84">
        <v>420</v>
      </c>
      <c r="H32" s="38">
        <v>42</v>
      </c>
      <c r="I32" s="89">
        <v>31500</v>
      </c>
      <c r="J32" s="89">
        <v>3150</v>
      </c>
      <c r="L32" s="83">
        <v>1</v>
      </c>
    </row>
    <row r="33" customHeight="1" spans="1:12">
      <c r="A33" s="36"/>
      <c r="B33" s="83" t="s">
        <v>233</v>
      </c>
      <c r="C33" s="83" t="s">
        <v>55</v>
      </c>
      <c r="D33" s="83">
        <v>75</v>
      </c>
      <c r="E33" s="38">
        <f t="shared" si="0"/>
        <v>181.5</v>
      </c>
      <c r="F33" s="38">
        <f t="shared" si="1"/>
        <v>13612.5</v>
      </c>
      <c r="G33" s="84">
        <v>165</v>
      </c>
      <c r="H33" s="38">
        <v>16.5</v>
      </c>
      <c r="I33" s="89">
        <v>12375</v>
      </c>
      <c r="J33" s="89">
        <v>1237.5</v>
      </c>
      <c r="L33" s="83">
        <v>1</v>
      </c>
    </row>
    <row r="34" customHeight="1" spans="1:12">
      <c r="A34" s="36"/>
      <c r="B34" s="83" t="s">
        <v>234</v>
      </c>
      <c r="C34" s="83" t="s">
        <v>216</v>
      </c>
      <c r="D34" s="83">
        <v>75</v>
      </c>
      <c r="E34" s="38">
        <f t="shared" si="0"/>
        <v>715</v>
      </c>
      <c r="F34" s="38">
        <f t="shared" si="1"/>
        <v>53625</v>
      </c>
      <c r="G34" s="84">
        <v>650</v>
      </c>
      <c r="H34" s="38">
        <v>65</v>
      </c>
      <c r="I34" s="89">
        <v>48750</v>
      </c>
      <c r="J34" s="89">
        <v>4875</v>
      </c>
      <c r="L34" s="83">
        <v>1</v>
      </c>
    </row>
    <row r="35" customHeight="1" spans="1:12">
      <c r="A35" s="36"/>
      <c r="B35" s="83" t="s">
        <v>358</v>
      </c>
      <c r="C35" s="83" t="s">
        <v>55</v>
      </c>
      <c r="D35" s="83">
        <v>75</v>
      </c>
      <c r="E35" s="38">
        <f t="shared" si="0"/>
        <v>220</v>
      </c>
      <c r="F35" s="38">
        <f t="shared" si="1"/>
        <v>16500</v>
      </c>
      <c r="G35" s="84">
        <v>200</v>
      </c>
      <c r="H35" s="38">
        <v>20</v>
      </c>
      <c r="I35" s="89">
        <v>15000</v>
      </c>
      <c r="J35" s="89">
        <v>1500</v>
      </c>
      <c r="L35" s="83">
        <v>1</v>
      </c>
    </row>
    <row r="36" customHeight="1" spans="1:12">
      <c r="A36" s="36"/>
      <c r="B36" s="83" t="s">
        <v>236</v>
      </c>
      <c r="C36" s="83" t="s">
        <v>86</v>
      </c>
      <c r="D36" s="83">
        <v>2250</v>
      </c>
      <c r="E36" s="38">
        <f t="shared" si="0"/>
        <v>6.6</v>
      </c>
      <c r="F36" s="38">
        <f t="shared" si="1"/>
        <v>14850</v>
      </c>
      <c r="G36" s="84"/>
      <c r="H36" s="38">
        <v>6.6</v>
      </c>
      <c r="I36" s="89">
        <v>0</v>
      </c>
      <c r="J36" s="89">
        <v>14850</v>
      </c>
      <c r="L36" s="83">
        <v>30</v>
      </c>
    </row>
    <row r="37" customHeight="1" spans="1:12">
      <c r="A37" s="36" t="s">
        <v>96</v>
      </c>
      <c r="B37" s="83" t="s">
        <v>237</v>
      </c>
      <c r="C37" s="83" t="s">
        <v>176</v>
      </c>
      <c r="D37" s="83">
        <v>75</v>
      </c>
      <c r="E37" s="38">
        <f t="shared" si="0"/>
        <v>363</v>
      </c>
      <c r="F37" s="38">
        <f t="shared" si="1"/>
        <v>27225</v>
      </c>
      <c r="G37" s="84">
        <v>330</v>
      </c>
      <c r="H37" s="38">
        <v>33</v>
      </c>
      <c r="I37" s="89">
        <v>24750</v>
      </c>
      <c r="J37" s="89">
        <v>2475</v>
      </c>
      <c r="L37" s="83">
        <v>1</v>
      </c>
    </row>
    <row r="38" ht="24.95" customHeight="1" spans="1:12">
      <c r="A38" s="36" t="s">
        <v>98</v>
      </c>
      <c r="B38" s="83" t="s">
        <v>238</v>
      </c>
      <c r="C38" s="83" t="s">
        <v>176</v>
      </c>
      <c r="D38" s="83">
        <v>75</v>
      </c>
      <c r="E38" s="38">
        <f t="shared" si="0"/>
        <v>242</v>
      </c>
      <c r="F38" s="38">
        <f t="shared" si="1"/>
        <v>18150</v>
      </c>
      <c r="G38" s="84">
        <v>220</v>
      </c>
      <c r="H38" s="38">
        <v>22</v>
      </c>
      <c r="I38" s="89">
        <v>16500</v>
      </c>
      <c r="J38" s="89">
        <v>1650</v>
      </c>
      <c r="L38" s="83">
        <v>1</v>
      </c>
    </row>
  </sheetData>
  <autoFilter ref="B1:B38">
    <extLst/>
  </autoFilter>
  <mergeCells count="7">
    <mergeCell ref="A1:J1"/>
    <mergeCell ref="G2:H2"/>
    <mergeCell ref="I2:J2"/>
    <mergeCell ref="A2:A3"/>
    <mergeCell ref="B2:B3"/>
    <mergeCell ref="C2:C3"/>
    <mergeCell ref="D2:D3"/>
  </mergeCells>
  <printOptions horizontalCentered="1"/>
  <pageMargins left="0.25" right="0.25" top="0.75" bottom="0.75" header="0.298611111111111" footer="0.298611111111111"/>
  <pageSetup paperSize="9" orientation="portrait" blackAndWhite="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"/>
  <sheetViews>
    <sheetView topLeftCell="A46" workbookViewId="0">
      <selection activeCell="A133" sqref="A133:F135"/>
    </sheetView>
  </sheetViews>
  <sheetFormatPr defaultColWidth="8.63333333333333" defaultRowHeight="20.1" customHeight="1"/>
  <cols>
    <col min="1" max="1" width="6.38333333333333" style="27" customWidth="1"/>
    <col min="2" max="2" width="27.5" style="28" customWidth="1"/>
    <col min="3" max="3" width="6.75" style="28" customWidth="1"/>
    <col min="4" max="4" width="6.5" style="28" customWidth="1"/>
    <col min="5" max="5" width="7.88333333333333" style="28" customWidth="1"/>
    <col min="6" max="6" width="10.1333333333333" style="28" customWidth="1"/>
    <col min="7" max="7" width="7.63333333333333" style="28" customWidth="1"/>
    <col min="8" max="8" width="7" style="28" customWidth="1"/>
    <col min="9" max="10" width="8.5" style="29" customWidth="1"/>
    <col min="11" max="11" width="23.25" style="28" hidden="1" customWidth="1"/>
    <col min="12" max="13" width="8.63333333333333" style="28" hidden="1" customWidth="1"/>
    <col min="14" max="15" width="8.63333333333333" style="28" customWidth="1"/>
    <col min="16" max="16" width="8.63333333333333" style="28"/>
    <col min="17" max="17" width="9.63333333333333" style="28" customWidth="1"/>
    <col min="18" max="16384" width="8.63333333333333" style="28"/>
  </cols>
  <sheetData>
    <row r="1" ht="36" customHeight="1" spans="1:10">
      <c r="A1" s="30" t="s">
        <v>360</v>
      </c>
      <c r="B1" s="30"/>
      <c r="C1" s="30"/>
      <c r="D1" s="30"/>
      <c r="E1" s="30"/>
      <c r="F1" s="30"/>
      <c r="G1" s="30"/>
      <c r="H1" s="30"/>
      <c r="I1" s="30"/>
      <c r="J1" s="58"/>
    </row>
    <row r="2" customHeight="1" spans="1:10">
      <c r="A2" s="31" t="s">
        <v>1</v>
      </c>
      <c r="B2" s="32" t="s">
        <v>2</v>
      </c>
      <c r="C2" s="32" t="s">
        <v>3</v>
      </c>
      <c r="D2" s="32" t="s">
        <v>4</v>
      </c>
      <c r="E2" s="32"/>
      <c r="F2" s="32"/>
      <c r="G2" s="32" t="s">
        <v>270</v>
      </c>
      <c r="H2" s="33"/>
      <c r="I2" s="35" t="s">
        <v>271</v>
      </c>
      <c r="J2" s="59"/>
    </row>
    <row r="3" customHeight="1" spans="1:10">
      <c r="A3" s="34"/>
      <c r="B3" s="33"/>
      <c r="C3" s="33"/>
      <c r="D3" s="33"/>
      <c r="E3" s="33"/>
      <c r="F3" s="33"/>
      <c r="G3" s="35" t="s">
        <v>353</v>
      </c>
      <c r="H3" s="32" t="s">
        <v>354</v>
      </c>
      <c r="I3" s="35" t="s">
        <v>353</v>
      </c>
      <c r="J3" s="35" t="s">
        <v>354</v>
      </c>
    </row>
    <row r="4" customHeight="1" spans="1:12">
      <c r="A4" s="36"/>
      <c r="B4" s="37" t="s">
        <v>361</v>
      </c>
      <c r="C4" s="38"/>
      <c r="D4" s="38"/>
      <c r="E4" s="38"/>
      <c r="F4" s="39">
        <f>I4+J4</f>
        <v>85943.44</v>
      </c>
      <c r="G4" s="38"/>
      <c r="H4" s="38"/>
      <c r="I4" s="60">
        <f>I5+I36</f>
        <v>78130.4</v>
      </c>
      <c r="J4" s="60">
        <f>J5+J36</f>
        <v>7813.04</v>
      </c>
      <c r="L4" s="29"/>
    </row>
    <row r="5" customHeight="1" spans="1:12">
      <c r="A5" s="40" t="s">
        <v>9</v>
      </c>
      <c r="B5" s="41" t="s">
        <v>355</v>
      </c>
      <c r="C5" s="38"/>
      <c r="D5" s="38"/>
      <c r="E5" s="38"/>
      <c r="F5" s="39">
        <f>I5+J5</f>
        <v>35741.09</v>
      </c>
      <c r="G5" s="38"/>
      <c r="H5" s="38"/>
      <c r="I5" s="60">
        <f>I6+I10+I20</f>
        <v>32491.9</v>
      </c>
      <c r="J5" s="60">
        <f>J6+J10+J20</f>
        <v>3249.19</v>
      </c>
      <c r="L5" s="29"/>
    </row>
    <row r="6" customHeight="1" spans="1:16">
      <c r="A6" s="42" t="s">
        <v>11</v>
      </c>
      <c r="B6" s="43" t="s">
        <v>257</v>
      </c>
      <c r="C6" s="44" t="s">
        <v>55</v>
      </c>
      <c r="D6" s="43">
        <f>'[1]表 02 建筑工程概算表 (2)'!D13</f>
        <v>63</v>
      </c>
      <c r="E6" s="39">
        <f>G6+H6</f>
        <v>184.25</v>
      </c>
      <c r="F6" s="39">
        <f>I6+J6</f>
        <v>11607.75</v>
      </c>
      <c r="G6" s="45">
        <f>I6/D6</f>
        <v>167.5</v>
      </c>
      <c r="H6" s="45">
        <f>J6/D6</f>
        <v>16.75</v>
      </c>
      <c r="I6" s="61">
        <f>SUM(I7:I9)</f>
        <v>10552.5</v>
      </c>
      <c r="J6" s="61">
        <f>SUM(J7:J9)</f>
        <v>1055.25</v>
      </c>
      <c r="L6" s="29"/>
      <c r="P6" s="29"/>
    </row>
    <row r="7" customHeight="1" spans="1:12">
      <c r="A7" s="46" t="s">
        <v>94</v>
      </c>
      <c r="B7" s="47" t="s">
        <v>362</v>
      </c>
      <c r="C7" s="44" t="s">
        <v>86</v>
      </c>
      <c r="D7" s="44">
        <f>D6*5</f>
        <v>315</v>
      </c>
      <c r="E7" s="43">
        <f t="shared" ref="E7:E38" si="0">G7+H7</f>
        <v>19.25</v>
      </c>
      <c r="F7" s="39">
        <f t="shared" ref="F7:F38" si="1">I7+J7</f>
        <v>6063.75</v>
      </c>
      <c r="G7" s="44">
        <v>17.5</v>
      </c>
      <c r="H7" s="44">
        <f>G7*0.1</f>
        <v>1.75</v>
      </c>
      <c r="I7" s="62">
        <f>D7*G7</f>
        <v>5512.5</v>
      </c>
      <c r="J7" s="62">
        <f>D7*H7</f>
        <v>551.25</v>
      </c>
      <c r="L7" s="29"/>
    </row>
    <row r="8" customHeight="1" spans="1:12">
      <c r="A8" s="46" t="s">
        <v>96</v>
      </c>
      <c r="B8" s="47" t="s">
        <v>260</v>
      </c>
      <c r="C8" s="44" t="s">
        <v>55</v>
      </c>
      <c r="D8" s="44">
        <f>D6</f>
        <v>63</v>
      </c>
      <c r="E8" s="43">
        <f t="shared" si="0"/>
        <v>77</v>
      </c>
      <c r="F8" s="39">
        <f t="shared" si="1"/>
        <v>4851</v>
      </c>
      <c r="G8" s="44">
        <v>70</v>
      </c>
      <c r="H8" s="44">
        <f>G8*0.1</f>
        <v>7</v>
      </c>
      <c r="I8" s="62">
        <f>D8*G8</f>
        <v>4410</v>
      </c>
      <c r="J8" s="62">
        <f>D8*H8</f>
        <v>441</v>
      </c>
      <c r="L8" s="29"/>
    </row>
    <row r="9" customHeight="1" spans="1:12">
      <c r="A9" s="46" t="s">
        <v>98</v>
      </c>
      <c r="B9" s="47" t="s">
        <v>261</v>
      </c>
      <c r="C9" s="44" t="s">
        <v>55</v>
      </c>
      <c r="D9" s="44">
        <f>D6</f>
        <v>63</v>
      </c>
      <c r="E9" s="43">
        <f t="shared" si="0"/>
        <v>11</v>
      </c>
      <c r="F9" s="39">
        <f t="shared" si="1"/>
        <v>693</v>
      </c>
      <c r="G9" s="44">
        <v>10</v>
      </c>
      <c r="H9" s="44">
        <f>G9*0.1</f>
        <v>1</v>
      </c>
      <c r="I9" s="62">
        <f>D9*G9</f>
        <v>630</v>
      </c>
      <c r="J9" s="62">
        <f>D9*H9</f>
        <v>63</v>
      </c>
      <c r="L9" s="29"/>
    </row>
    <row r="10" customHeight="1" spans="1:17">
      <c r="A10" s="48">
        <v>2</v>
      </c>
      <c r="B10" s="49" t="s">
        <v>363</v>
      </c>
      <c r="C10" s="50" t="s">
        <v>364</v>
      </c>
      <c r="D10" s="50">
        <v>41</v>
      </c>
      <c r="E10" s="39">
        <f t="shared" si="0"/>
        <v>310.64</v>
      </c>
      <c r="F10" s="39">
        <f t="shared" si="1"/>
        <v>12736.24</v>
      </c>
      <c r="G10" s="45">
        <f>I10/D10</f>
        <v>282.4</v>
      </c>
      <c r="H10" s="45">
        <f>J10/D10</f>
        <v>28.24</v>
      </c>
      <c r="I10" s="61">
        <f>SUM(I11:I19)</f>
        <v>11578.4</v>
      </c>
      <c r="J10" s="61">
        <f>SUM(J11:J19)</f>
        <v>1157.84</v>
      </c>
      <c r="M10" s="63" t="s">
        <v>365</v>
      </c>
      <c r="Q10" s="29"/>
    </row>
    <row r="11" customHeight="1" spans="1:13">
      <c r="A11" s="46" t="s">
        <v>94</v>
      </c>
      <c r="B11" s="51" t="s">
        <v>366</v>
      </c>
      <c r="C11" s="52" t="s">
        <v>86</v>
      </c>
      <c r="D11" s="52">
        <f t="shared" ref="D11:D19" si="2">M11*$D$10</f>
        <v>820</v>
      </c>
      <c r="E11" s="43">
        <f t="shared" si="0"/>
        <v>7.7</v>
      </c>
      <c r="F11" s="39">
        <f t="shared" si="1"/>
        <v>6314</v>
      </c>
      <c r="G11" s="53">
        <v>7</v>
      </c>
      <c r="H11" s="53">
        <f t="shared" ref="H11:H19" si="3">ROUND(G11*0.1,2)</f>
        <v>0.7</v>
      </c>
      <c r="I11" s="62">
        <f t="shared" ref="I11:I19" si="4">D11*G11</f>
        <v>5740</v>
      </c>
      <c r="J11" s="62">
        <f t="shared" ref="J11:J19" si="5">D11*H11</f>
        <v>574</v>
      </c>
      <c r="M11" s="52">
        <f>'[1]表 02 建筑工程概算表 (2)'!I28</f>
        <v>20</v>
      </c>
    </row>
    <row r="12" customHeight="1" spans="1:13">
      <c r="A12" s="46" t="s">
        <v>96</v>
      </c>
      <c r="B12" s="52" t="s">
        <v>367</v>
      </c>
      <c r="C12" s="52" t="s">
        <v>55</v>
      </c>
      <c r="D12" s="52">
        <f t="shared" si="2"/>
        <v>41</v>
      </c>
      <c r="E12" s="43">
        <f t="shared" si="0"/>
        <v>22</v>
      </c>
      <c r="F12" s="39">
        <f t="shared" si="1"/>
        <v>902</v>
      </c>
      <c r="G12" s="53">
        <v>20</v>
      </c>
      <c r="H12" s="53">
        <f t="shared" si="3"/>
        <v>2</v>
      </c>
      <c r="I12" s="62">
        <f t="shared" si="4"/>
        <v>820</v>
      </c>
      <c r="J12" s="62">
        <f t="shared" si="5"/>
        <v>82</v>
      </c>
      <c r="M12" s="52">
        <v>1</v>
      </c>
    </row>
    <row r="13" customHeight="1" spans="1:13">
      <c r="A13" s="46" t="s">
        <v>98</v>
      </c>
      <c r="B13" s="52" t="s">
        <v>368</v>
      </c>
      <c r="C13" s="52" t="s">
        <v>55</v>
      </c>
      <c r="D13" s="52">
        <f t="shared" si="2"/>
        <v>123</v>
      </c>
      <c r="E13" s="43">
        <f t="shared" si="0"/>
        <v>19.8</v>
      </c>
      <c r="F13" s="39">
        <f t="shared" si="1"/>
        <v>2435.4</v>
      </c>
      <c r="G13" s="53">
        <v>18</v>
      </c>
      <c r="H13" s="53">
        <f t="shared" si="3"/>
        <v>1.8</v>
      </c>
      <c r="I13" s="62">
        <f t="shared" si="4"/>
        <v>2214</v>
      </c>
      <c r="J13" s="62">
        <f t="shared" si="5"/>
        <v>221.4</v>
      </c>
      <c r="M13" s="52">
        <v>3</v>
      </c>
    </row>
    <row r="14" customHeight="1" spans="1:13">
      <c r="A14" s="46" t="s">
        <v>99</v>
      </c>
      <c r="B14" s="51" t="s">
        <v>369</v>
      </c>
      <c r="C14" s="52" t="s">
        <v>55</v>
      </c>
      <c r="D14" s="52">
        <f t="shared" si="2"/>
        <v>41</v>
      </c>
      <c r="E14" s="43">
        <f t="shared" si="0"/>
        <v>7.04</v>
      </c>
      <c r="F14" s="39">
        <f t="shared" si="1"/>
        <v>288.64</v>
      </c>
      <c r="G14" s="53">
        <v>6.4</v>
      </c>
      <c r="H14" s="53">
        <f t="shared" si="3"/>
        <v>0.64</v>
      </c>
      <c r="I14" s="62">
        <f t="shared" si="4"/>
        <v>262.4</v>
      </c>
      <c r="J14" s="62">
        <f t="shared" si="5"/>
        <v>26.24</v>
      </c>
      <c r="M14" s="52">
        <v>1</v>
      </c>
    </row>
    <row r="15" customHeight="1" spans="1:13">
      <c r="A15" s="46" t="s">
        <v>100</v>
      </c>
      <c r="B15" s="52" t="s">
        <v>370</v>
      </c>
      <c r="C15" s="52" t="s">
        <v>86</v>
      </c>
      <c r="D15" s="52">
        <f t="shared" si="2"/>
        <v>82</v>
      </c>
      <c r="E15" s="43">
        <f t="shared" si="0"/>
        <v>11</v>
      </c>
      <c r="F15" s="39">
        <f t="shared" si="1"/>
        <v>902</v>
      </c>
      <c r="G15" s="53">
        <v>10</v>
      </c>
      <c r="H15" s="53">
        <f t="shared" si="3"/>
        <v>1</v>
      </c>
      <c r="I15" s="62">
        <f t="shared" si="4"/>
        <v>820</v>
      </c>
      <c r="J15" s="62">
        <f t="shared" si="5"/>
        <v>82</v>
      </c>
      <c r="M15" s="52">
        <v>2</v>
      </c>
    </row>
    <row r="16" customHeight="1" spans="1:13">
      <c r="A16" s="46" t="s">
        <v>240</v>
      </c>
      <c r="B16" s="52" t="s">
        <v>371</v>
      </c>
      <c r="C16" s="52" t="s">
        <v>55</v>
      </c>
      <c r="D16" s="52">
        <f t="shared" si="2"/>
        <v>41</v>
      </c>
      <c r="E16" s="43">
        <f t="shared" si="0"/>
        <v>5.5</v>
      </c>
      <c r="F16" s="39">
        <f t="shared" si="1"/>
        <v>225.5</v>
      </c>
      <c r="G16" s="53">
        <v>5</v>
      </c>
      <c r="H16" s="53">
        <f t="shared" si="3"/>
        <v>0.5</v>
      </c>
      <c r="I16" s="62">
        <f t="shared" si="4"/>
        <v>205</v>
      </c>
      <c r="J16" s="62">
        <f t="shared" si="5"/>
        <v>20.5</v>
      </c>
      <c r="M16" s="52">
        <v>1</v>
      </c>
    </row>
    <row r="17" customHeight="1" spans="1:13">
      <c r="A17" s="46" t="s">
        <v>372</v>
      </c>
      <c r="B17" s="52" t="s">
        <v>373</v>
      </c>
      <c r="C17" s="52" t="s">
        <v>55</v>
      </c>
      <c r="D17" s="52">
        <f t="shared" si="2"/>
        <v>82</v>
      </c>
      <c r="E17" s="43">
        <f t="shared" si="0"/>
        <v>11</v>
      </c>
      <c r="F17" s="39">
        <f t="shared" si="1"/>
        <v>902</v>
      </c>
      <c r="G17" s="53">
        <v>10</v>
      </c>
      <c r="H17" s="53">
        <f t="shared" si="3"/>
        <v>1</v>
      </c>
      <c r="I17" s="62">
        <f t="shared" si="4"/>
        <v>820</v>
      </c>
      <c r="J17" s="62">
        <f t="shared" si="5"/>
        <v>82</v>
      </c>
      <c r="M17" s="52">
        <v>2</v>
      </c>
    </row>
    <row r="18" customHeight="1" spans="1:13">
      <c r="A18" s="46" t="s">
        <v>374</v>
      </c>
      <c r="B18" s="52" t="s">
        <v>375</v>
      </c>
      <c r="C18" s="52" t="s">
        <v>55</v>
      </c>
      <c r="D18" s="52">
        <f t="shared" si="2"/>
        <v>41</v>
      </c>
      <c r="E18" s="43">
        <f t="shared" si="0"/>
        <v>5.5</v>
      </c>
      <c r="F18" s="39">
        <f t="shared" si="1"/>
        <v>225.5</v>
      </c>
      <c r="G18" s="53">
        <v>5</v>
      </c>
      <c r="H18" s="53">
        <f t="shared" si="3"/>
        <v>0.5</v>
      </c>
      <c r="I18" s="62">
        <f t="shared" si="4"/>
        <v>205</v>
      </c>
      <c r="J18" s="62">
        <f t="shared" si="5"/>
        <v>20.5</v>
      </c>
      <c r="M18" s="52">
        <v>1</v>
      </c>
    </row>
    <row r="19" customHeight="1" spans="1:13">
      <c r="A19" s="46" t="s">
        <v>376</v>
      </c>
      <c r="B19" s="52" t="s">
        <v>377</v>
      </c>
      <c r="C19" s="52" t="s">
        <v>55</v>
      </c>
      <c r="D19" s="52">
        <f t="shared" si="2"/>
        <v>82</v>
      </c>
      <c r="E19" s="43">
        <f t="shared" si="0"/>
        <v>6.6</v>
      </c>
      <c r="F19" s="39">
        <f t="shared" si="1"/>
        <v>541.2</v>
      </c>
      <c r="G19" s="53">
        <v>6</v>
      </c>
      <c r="H19" s="53">
        <f t="shared" si="3"/>
        <v>0.6</v>
      </c>
      <c r="I19" s="62">
        <f t="shared" si="4"/>
        <v>492</v>
      </c>
      <c r="J19" s="62">
        <f t="shared" si="5"/>
        <v>49.2</v>
      </c>
      <c r="M19" s="52">
        <v>2</v>
      </c>
    </row>
    <row r="20" customHeight="1" spans="1:17">
      <c r="A20" s="48">
        <v>3</v>
      </c>
      <c r="B20" s="49" t="s">
        <v>378</v>
      </c>
      <c r="C20" s="50" t="s">
        <v>364</v>
      </c>
      <c r="D20" s="50">
        <v>15</v>
      </c>
      <c r="E20" s="39">
        <f t="shared" si="0"/>
        <v>759.806666666667</v>
      </c>
      <c r="F20" s="39">
        <f t="shared" si="1"/>
        <v>11397.1</v>
      </c>
      <c r="G20" s="45">
        <f>I20/D20</f>
        <v>690.733333333333</v>
      </c>
      <c r="H20" s="45">
        <f>J20/D20</f>
        <v>69.0733333333333</v>
      </c>
      <c r="I20" s="61">
        <f>I21+I23</f>
        <v>10361</v>
      </c>
      <c r="J20" s="61">
        <f>J21+J23</f>
        <v>1036.1</v>
      </c>
      <c r="M20" s="29"/>
      <c r="Q20" s="29"/>
    </row>
    <row r="21" customHeight="1" spans="1:13">
      <c r="A21" s="46" t="s">
        <v>94</v>
      </c>
      <c r="B21" s="54" t="s">
        <v>379</v>
      </c>
      <c r="C21" s="55"/>
      <c r="D21" s="55"/>
      <c r="E21" s="43"/>
      <c r="F21" s="39">
        <f t="shared" si="1"/>
        <v>7084</v>
      </c>
      <c r="G21" s="53"/>
      <c r="H21" s="53"/>
      <c r="I21" s="62">
        <f>I22</f>
        <v>6440</v>
      </c>
      <c r="J21" s="62">
        <f>J22</f>
        <v>644</v>
      </c>
      <c r="M21" s="29"/>
    </row>
    <row r="22" customHeight="1" spans="1:13">
      <c r="A22" s="46"/>
      <c r="B22" s="51" t="s">
        <v>366</v>
      </c>
      <c r="C22" s="52" t="s">
        <v>86</v>
      </c>
      <c r="D22" s="52">
        <f>'[1]表 02 建筑工程概算表 (2)'!S8</f>
        <v>920</v>
      </c>
      <c r="E22" s="43">
        <f t="shared" si="0"/>
        <v>7.7</v>
      </c>
      <c r="F22" s="39">
        <f t="shared" si="1"/>
        <v>7084</v>
      </c>
      <c r="G22" s="53">
        <v>7</v>
      </c>
      <c r="H22" s="53">
        <f>ROUND(G22*0.1,2)</f>
        <v>0.7</v>
      </c>
      <c r="I22" s="62">
        <f>D22*G22</f>
        <v>6440</v>
      </c>
      <c r="J22" s="62">
        <f>D22*H22</f>
        <v>644</v>
      </c>
      <c r="K22" s="64"/>
      <c r="M22" s="29"/>
    </row>
    <row r="23" customHeight="1" spans="1:16">
      <c r="A23" s="46" t="s">
        <v>96</v>
      </c>
      <c r="B23" s="51" t="s">
        <v>380</v>
      </c>
      <c r="C23" s="52"/>
      <c r="D23" s="52"/>
      <c r="E23" s="43"/>
      <c r="F23" s="39">
        <f t="shared" si="1"/>
        <v>4313.1</v>
      </c>
      <c r="G23" s="53"/>
      <c r="H23" s="53"/>
      <c r="I23" s="62">
        <f>SUM(I24:I35)</f>
        <v>3921</v>
      </c>
      <c r="J23" s="62">
        <f>SUM(J24:J35)</f>
        <v>392.1</v>
      </c>
      <c r="M23" s="29"/>
      <c r="P23" s="29"/>
    </row>
    <row r="24" customHeight="1" spans="1:13">
      <c r="A24" s="46"/>
      <c r="B24" s="52" t="s">
        <v>367</v>
      </c>
      <c r="C24" s="52" t="s">
        <v>55</v>
      </c>
      <c r="D24" s="52">
        <f t="shared" ref="D24:D35" si="6">M24*$D$20</f>
        <v>15</v>
      </c>
      <c r="E24" s="43">
        <f t="shared" si="0"/>
        <v>22</v>
      </c>
      <c r="F24" s="39">
        <f t="shared" si="1"/>
        <v>330</v>
      </c>
      <c r="G24" s="53">
        <v>20</v>
      </c>
      <c r="H24" s="53">
        <v>2</v>
      </c>
      <c r="I24" s="62">
        <f t="shared" ref="I24:I35" si="7">D24*G24</f>
        <v>300</v>
      </c>
      <c r="J24" s="62">
        <f t="shared" ref="J24:J35" si="8">D24*H24</f>
        <v>30</v>
      </c>
      <c r="M24" s="52">
        <v>1</v>
      </c>
    </row>
    <row r="25" customHeight="1" spans="1:13">
      <c r="A25" s="46"/>
      <c r="B25" s="52" t="s">
        <v>368</v>
      </c>
      <c r="C25" s="52" t="s">
        <v>55</v>
      </c>
      <c r="D25" s="52">
        <f t="shared" si="6"/>
        <v>45</v>
      </c>
      <c r="E25" s="43">
        <f t="shared" si="0"/>
        <v>19.8</v>
      </c>
      <c r="F25" s="39">
        <f t="shared" si="1"/>
        <v>891</v>
      </c>
      <c r="G25" s="53">
        <v>18</v>
      </c>
      <c r="H25" s="53">
        <v>1.8</v>
      </c>
      <c r="I25" s="62">
        <f t="shared" si="7"/>
        <v>810</v>
      </c>
      <c r="J25" s="62">
        <f t="shared" si="8"/>
        <v>81</v>
      </c>
      <c r="M25" s="52">
        <v>3</v>
      </c>
    </row>
    <row r="26" customHeight="1" spans="1:13">
      <c r="A26" s="46"/>
      <c r="B26" s="51" t="s">
        <v>369</v>
      </c>
      <c r="C26" s="52" t="s">
        <v>55</v>
      </c>
      <c r="D26" s="52">
        <f t="shared" si="6"/>
        <v>15</v>
      </c>
      <c r="E26" s="43">
        <f t="shared" si="0"/>
        <v>7.04</v>
      </c>
      <c r="F26" s="39">
        <f t="shared" si="1"/>
        <v>105.6</v>
      </c>
      <c r="G26" s="53">
        <v>6.4</v>
      </c>
      <c r="H26" s="53">
        <v>0.64</v>
      </c>
      <c r="I26" s="62">
        <f t="shared" si="7"/>
        <v>96</v>
      </c>
      <c r="J26" s="62">
        <f t="shared" si="8"/>
        <v>9.6</v>
      </c>
      <c r="M26" s="52">
        <v>1</v>
      </c>
    </row>
    <row r="27" customHeight="1" spans="1:13">
      <c r="A27" s="46"/>
      <c r="B27" s="52" t="s">
        <v>370</v>
      </c>
      <c r="C27" s="52" t="s">
        <v>86</v>
      </c>
      <c r="D27" s="52">
        <f t="shared" si="6"/>
        <v>30</v>
      </c>
      <c r="E27" s="43">
        <f t="shared" si="0"/>
        <v>11</v>
      </c>
      <c r="F27" s="39">
        <f t="shared" si="1"/>
        <v>330</v>
      </c>
      <c r="G27" s="53">
        <v>10</v>
      </c>
      <c r="H27" s="53">
        <v>1</v>
      </c>
      <c r="I27" s="62">
        <f t="shared" si="7"/>
        <v>300</v>
      </c>
      <c r="J27" s="62">
        <f t="shared" si="8"/>
        <v>30</v>
      </c>
      <c r="M27" s="52">
        <v>2</v>
      </c>
    </row>
    <row r="28" customHeight="1" spans="1:13">
      <c r="A28" s="46"/>
      <c r="B28" s="52" t="s">
        <v>371</v>
      </c>
      <c r="C28" s="52" t="s">
        <v>55</v>
      </c>
      <c r="D28" s="52">
        <f t="shared" si="6"/>
        <v>15</v>
      </c>
      <c r="E28" s="43">
        <f t="shared" si="0"/>
        <v>5.5</v>
      </c>
      <c r="F28" s="39">
        <f t="shared" si="1"/>
        <v>82.5</v>
      </c>
      <c r="G28" s="53">
        <v>5</v>
      </c>
      <c r="H28" s="53">
        <v>0.5</v>
      </c>
      <c r="I28" s="62">
        <f t="shared" si="7"/>
        <v>75</v>
      </c>
      <c r="J28" s="62">
        <f t="shared" si="8"/>
        <v>7.5</v>
      </c>
      <c r="M28" s="52">
        <v>1</v>
      </c>
    </row>
    <row r="29" customHeight="1" spans="1:13">
      <c r="A29" s="46"/>
      <c r="B29" s="52" t="s">
        <v>373</v>
      </c>
      <c r="C29" s="52" t="s">
        <v>55</v>
      </c>
      <c r="D29" s="52">
        <f t="shared" si="6"/>
        <v>30</v>
      </c>
      <c r="E29" s="43">
        <f t="shared" si="0"/>
        <v>11</v>
      </c>
      <c r="F29" s="39">
        <f t="shared" si="1"/>
        <v>330</v>
      </c>
      <c r="G29" s="53">
        <v>10</v>
      </c>
      <c r="H29" s="53">
        <v>1</v>
      </c>
      <c r="I29" s="62">
        <f t="shared" si="7"/>
        <v>300</v>
      </c>
      <c r="J29" s="62">
        <f t="shared" si="8"/>
        <v>30</v>
      </c>
      <c r="M29" s="52">
        <v>2</v>
      </c>
    </row>
    <row r="30" customHeight="1" spans="1:13">
      <c r="A30" s="46"/>
      <c r="B30" s="52" t="s">
        <v>375</v>
      </c>
      <c r="C30" s="52" t="s">
        <v>55</v>
      </c>
      <c r="D30" s="52">
        <f t="shared" si="6"/>
        <v>15</v>
      </c>
      <c r="E30" s="43">
        <f t="shared" si="0"/>
        <v>5.5</v>
      </c>
      <c r="F30" s="39">
        <f t="shared" si="1"/>
        <v>82.5</v>
      </c>
      <c r="G30" s="53">
        <v>5</v>
      </c>
      <c r="H30" s="53">
        <v>0.5</v>
      </c>
      <c r="I30" s="62">
        <f t="shared" si="7"/>
        <v>75</v>
      </c>
      <c r="J30" s="62">
        <f t="shared" si="8"/>
        <v>7.5</v>
      </c>
      <c r="M30" s="52">
        <v>1</v>
      </c>
    </row>
    <row r="31" customHeight="1" spans="1:13">
      <c r="A31" s="46"/>
      <c r="B31" s="52" t="s">
        <v>377</v>
      </c>
      <c r="C31" s="52" t="s">
        <v>55</v>
      </c>
      <c r="D31" s="52">
        <f t="shared" si="6"/>
        <v>30</v>
      </c>
      <c r="E31" s="43">
        <f t="shared" si="0"/>
        <v>6.6</v>
      </c>
      <c r="F31" s="39">
        <f t="shared" si="1"/>
        <v>198</v>
      </c>
      <c r="G31" s="53">
        <v>6</v>
      </c>
      <c r="H31" s="53">
        <v>0.6</v>
      </c>
      <c r="I31" s="62">
        <f t="shared" si="7"/>
        <v>180</v>
      </c>
      <c r="J31" s="62">
        <f t="shared" si="8"/>
        <v>18</v>
      </c>
      <c r="M31" s="52">
        <v>2</v>
      </c>
    </row>
    <row r="32" customHeight="1" spans="1:13">
      <c r="A32" s="46"/>
      <c r="B32" s="56" t="s">
        <v>381</v>
      </c>
      <c r="C32" s="57" t="s">
        <v>382</v>
      </c>
      <c r="D32" s="52">
        <f t="shared" si="6"/>
        <v>45</v>
      </c>
      <c r="E32" s="43">
        <f t="shared" si="0"/>
        <v>11</v>
      </c>
      <c r="F32" s="39">
        <f t="shared" si="1"/>
        <v>495</v>
      </c>
      <c r="G32" s="53">
        <v>10</v>
      </c>
      <c r="H32" s="53">
        <v>1</v>
      </c>
      <c r="I32" s="62">
        <f t="shared" si="7"/>
        <v>450</v>
      </c>
      <c r="J32" s="62">
        <f t="shared" si="8"/>
        <v>45</v>
      </c>
      <c r="K32" s="64"/>
      <c r="M32" s="57">
        <v>3</v>
      </c>
    </row>
    <row r="33" customHeight="1" spans="1:13">
      <c r="A33" s="46"/>
      <c r="B33" s="56" t="s">
        <v>383</v>
      </c>
      <c r="C33" s="57" t="s">
        <v>382</v>
      </c>
      <c r="D33" s="52">
        <f t="shared" si="6"/>
        <v>15</v>
      </c>
      <c r="E33" s="43">
        <f t="shared" si="0"/>
        <v>15.4</v>
      </c>
      <c r="F33" s="39">
        <f t="shared" si="1"/>
        <v>231</v>
      </c>
      <c r="G33" s="53">
        <v>14</v>
      </c>
      <c r="H33" s="53">
        <v>1.4</v>
      </c>
      <c r="I33" s="62">
        <f t="shared" si="7"/>
        <v>210</v>
      </c>
      <c r="J33" s="62">
        <f t="shared" si="8"/>
        <v>21</v>
      </c>
      <c r="K33" s="64"/>
      <c r="M33" s="57" t="s">
        <v>11</v>
      </c>
    </row>
    <row r="34" customHeight="1" spans="1:13">
      <c r="A34" s="46"/>
      <c r="B34" s="56" t="s">
        <v>384</v>
      </c>
      <c r="C34" s="57" t="s">
        <v>382</v>
      </c>
      <c r="D34" s="52">
        <f t="shared" si="6"/>
        <v>15</v>
      </c>
      <c r="E34" s="43">
        <f t="shared" si="0"/>
        <v>71.5</v>
      </c>
      <c r="F34" s="39">
        <f t="shared" si="1"/>
        <v>1072.5</v>
      </c>
      <c r="G34" s="53">
        <v>65</v>
      </c>
      <c r="H34" s="53">
        <v>6.5</v>
      </c>
      <c r="I34" s="62">
        <f t="shared" si="7"/>
        <v>975</v>
      </c>
      <c r="J34" s="62">
        <f t="shared" si="8"/>
        <v>97.5</v>
      </c>
      <c r="K34" s="64"/>
      <c r="M34" s="57" t="s">
        <v>11</v>
      </c>
    </row>
    <row r="35" customHeight="1" spans="1:13">
      <c r="A35" s="46"/>
      <c r="B35" s="56" t="s">
        <v>385</v>
      </c>
      <c r="C35" s="57" t="s">
        <v>382</v>
      </c>
      <c r="D35" s="52">
        <f t="shared" si="6"/>
        <v>15</v>
      </c>
      <c r="E35" s="43">
        <f t="shared" si="0"/>
        <v>11</v>
      </c>
      <c r="F35" s="39">
        <f t="shared" si="1"/>
        <v>165</v>
      </c>
      <c r="G35" s="53">
        <v>10</v>
      </c>
      <c r="H35" s="53">
        <v>1</v>
      </c>
      <c r="I35" s="62">
        <f t="shared" si="7"/>
        <v>150</v>
      </c>
      <c r="J35" s="62">
        <f t="shared" si="8"/>
        <v>15</v>
      </c>
      <c r="K35" s="64"/>
      <c r="M35" s="65">
        <v>1</v>
      </c>
    </row>
    <row r="36" customHeight="1" spans="1:12">
      <c r="A36" s="40" t="s">
        <v>81</v>
      </c>
      <c r="B36" s="41" t="s">
        <v>359</v>
      </c>
      <c r="C36" s="38"/>
      <c r="D36" s="38"/>
      <c r="E36" s="43"/>
      <c r="F36" s="39">
        <f t="shared" si="1"/>
        <v>50202.35</v>
      </c>
      <c r="G36" s="38"/>
      <c r="H36" s="38"/>
      <c r="I36" s="60">
        <f>I37+I41+I51</f>
        <v>45638.5</v>
      </c>
      <c r="J36" s="60">
        <f>J37+J41+J51</f>
        <v>4563.85</v>
      </c>
      <c r="L36" s="29"/>
    </row>
    <row r="37" customHeight="1" spans="1:16">
      <c r="A37" s="42" t="s">
        <v>11</v>
      </c>
      <c r="B37" s="43" t="s">
        <v>257</v>
      </c>
      <c r="C37" s="44" t="s">
        <v>55</v>
      </c>
      <c r="D37" s="43">
        <f>'[1]表 02 建筑工程概算表 (2)'!D54</f>
        <v>75</v>
      </c>
      <c r="E37" s="39">
        <f t="shared" si="0"/>
        <v>184.25</v>
      </c>
      <c r="F37" s="39">
        <f t="shared" si="1"/>
        <v>13818.75</v>
      </c>
      <c r="G37" s="45">
        <f>I37/D37</f>
        <v>167.5</v>
      </c>
      <c r="H37" s="45">
        <f>J37/D37</f>
        <v>16.75</v>
      </c>
      <c r="I37" s="61">
        <f>SUM(I38:I40)</f>
        <v>12562.5</v>
      </c>
      <c r="J37" s="61">
        <f>SUM(J38:J40)</f>
        <v>1256.25</v>
      </c>
      <c r="L37" s="29"/>
      <c r="P37" s="29"/>
    </row>
    <row r="38" customHeight="1" spans="1:12">
      <c r="A38" s="46" t="s">
        <v>94</v>
      </c>
      <c r="B38" s="47" t="s">
        <v>362</v>
      </c>
      <c r="C38" s="44" t="s">
        <v>86</v>
      </c>
      <c r="D38" s="44">
        <f>D37*5</f>
        <v>375</v>
      </c>
      <c r="E38" s="43">
        <f t="shared" si="0"/>
        <v>19.25</v>
      </c>
      <c r="F38" s="39">
        <f t="shared" si="1"/>
        <v>7218.75</v>
      </c>
      <c r="G38" s="44">
        <v>17.5</v>
      </c>
      <c r="H38" s="44">
        <f>G38*0.1</f>
        <v>1.75</v>
      </c>
      <c r="I38" s="62">
        <f>D38*G38</f>
        <v>6562.5</v>
      </c>
      <c r="J38" s="62">
        <f>D38*H38</f>
        <v>656.25</v>
      </c>
      <c r="L38" s="29"/>
    </row>
    <row r="39" customHeight="1" spans="1:12">
      <c r="A39" s="46" t="s">
        <v>96</v>
      </c>
      <c r="B39" s="47" t="s">
        <v>260</v>
      </c>
      <c r="C39" s="44" t="s">
        <v>55</v>
      </c>
      <c r="D39" s="44">
        <f>D37</f>
        <v>75</v>
      </c>
      <c r="E39" s="43">
        <f t="shared" ref="E39:E66" si="9">G39+H39</f>
        <v>77</v>
      </c>
      <c r="F39" s="39">
        <f t="shared" ref="F39:F66" si="10">I39+J39</f>
        <v>5775</v>
      </c>
      <c r="G39" s="44">
        <v>70</v>
      </c>
      <c r="H39" s="44">
        <f>G39*0.1</f>
        <v>7</v>
      </c>
      <c r="I39" s="62">
        <f>D39*G39</f>
        <v>5250</v>
      </c>
      <c r="J39" s="62">
        <f>D39*H39</f>
        <v>525</v>
      </c>
      <c r="L39" s="29"/>
    </row>
    <row r="40" customHeight="1" spans="1:12">
      <c r="A40" s="46" t="s">
        <v>98</v>
      </c>
      <c r="B40" s="47" t="s">
        <v>261</v>
      </c>
      <c r="C40" s="44" t="s">
        <v>55</v>
      </c>
      <c r="D40" s="44">
        <f>D37</f>
        <v>75</v>
      </c>
      <c r="E40" s="43">
        <f t="shared" si="9"/>
        <v>11</v>
      </c>
      <c r="F40" s="39">
        <f t="shared" si="10"/>
        <v>825</v>
      </c>
      <c r="G40" s="44">
        <v>10</v>
      </c>
      <c r="H40" s="44">
        <f>G40*0.1</f>
        <v>1</v>
      </c>
      <c r="I40" s="62">
        <f>D40*G40</f>
        <v>750</v>
      </c>
      <c r="J40" s="62">
        <f>D40*H40</f>
        <v>75</v>
      </c>
      <c r="L40" s="29"/>
    </row>
    <row r="41" customHeight="1" spans="1:17">
      <c r="A41" s="48">
        <v>2</v>
      </c>
      <c r="B41" s="49" t="s">
        <v>363</v>
      </c>
      <c r="C41" s="50" t="s">
        <v>364</v>
      </c>
      <c r="D41" s="50">
        <f>'[1]表 02 建筑工程概算表 (2)'!D68</f>
        <v>37</v>
      </c>
      <c r="E41" s="39">
        <f t="shared" si="9"/>
        <v>310.64</v>
      </c>
      <c r="F41" s="39">
        <f t="shared" si="10"/>
        <v>11493.68</v>
      </c>
      <c r="G41" s="45">
        <f>I41/D41</f>
        <v>282.4</v>
      </c>
      <c r="H41" s="45">
        <f>J41/D41</f>
        <v>28.24</v>
      </c>
      <c r="I41" s="61">
        <f>SUM(I42:I50)</f>
        <v>10448.8</v>
      </c>
      <c r="J41" s="61">
        <f>SUM(J42:J50)</f>
        <v>1044.88</v>
      </c>
      <c r="M41" s="63" t="s">
        <v>365</v>
      </c>
      <c r="Q41" s="29"/>
    </row>
    <row r="42" customHeight="1" spans="1:13">
      <c r="A42" s="46" t="s">
        <v>94</v>
      </c>
      <c r="B42" s="51" t="s">
        <v>366</v>
      </c>
      <c r="C42" s="52" t="s">
        <v>86</v>
      </c>
      <c r="D42" s="52">
        <f t="shared" ref="D42:D50" si="11">M42*$D$41</f>
        <v>740</v>
      </c>
      <c r="E42" s="43">
        <f t="shared" si="9"/>
        <v>7.7</v>
      </c>
      <c r="F42" s="39">
        <f t="shared" si="10"/>
        <v>5698</v>
      </c>
      <c r="G42" s="53">
        <v>7</v>
      </c>
      <c r="H42" s="53">
        <f t="shared" ref="H42:H50" si="12">ROUND(G42*0.1,2)</f>
        <v>0.7</v>
      </c>
      <c r="I42" s="62">
        <f t="shared" ref="I42:I50" si="13">D42*G42</f>
        <v>5180</v>
      </c>
      <c r="J42" s="62">
        <f t="shared" ref="J42:J50" si="14">D42*H42</f>
        <v>518</v>
      </c>
      <c r="M42" s="52">
        <f>'[1]表 02 建筑工程概算表 (2)'!I69</f>
        <v>20</v>
      </c>
    </row>
    <row r="43" customHeight="1" spans="1:13">
      <c r="A43" s="46" t="s">
        <v>96</v>
      </c>
      <c r="B43" s="52" t="s">
        <v>367</v>
      </c>
      <c r="C43" s="52" t="s">
        <v>55</v>
      </c>
      <c r="D43" s="52">
        <f t="shared" si="11"/>
        <v>37</v>
      </c>
      <c r="E43" s="43">
        <f t="shared" si="9"/>
        <v>22</v>
      </c>
      <c r="F43" s="39">
        <f t="shared" si="10"/>
        <v>814</v>
      </c>
      <c r="G43" s="53">
        <v>20</v>
      </c>
      <c r="H43" s="53">
        <f t="shared" si="12"/>
        <v>2</v>
      </c>
      <c r="I43" s="62">
        <f t="shared" si="13"/>
        <v>740</v>
      </c>
      <c r="J43" s="62">
        <f t="shared" si="14"/>
        <v>74</v>
      </c>
      <c r="M43" s="52">
        <v>1</v>
      </c>
    </row>
    <row r="44" customHeight="1" spans="1:13">
      <c r="A44" s="46" t="s">
        <v>98</v>
      </c>
      <c r="B44" s="52" t="s">
        <v>368</v>
      </c>
      <c r="C44" s="52" t="s">
        <v>55</v>
      </c>
      <c r="D44" s="52">
        <f t="shared" si="11"/>
        <v>111</v>
      </c>
      <c r="E44" s="43">
        <f t="shared" si="9"/>
        <v>19.8</v>
      </c>
      <c r="F44" s="39">
        <f t="shared" si="10"/>
        <v>2197.8</v>
      </c>
      <c r="G44" s="53">
        <v>18</v>
      </c>
      <c r="H44" s="53">
        <f t="shared" si="12"/>
        <v>1.8</v>
      </c>
      <c r="I44" s="62">
        <f t="shared" si="13"/>
        <v>1998</v>
      </c>
      <c r="J44" s="62">
        <f t="shared" si="14"/>
        <v>199.8</v>
      </c>
      <c r="M44" s="52">
        <v>3</v>
      </c>
    </row>
    <row r="45" customHeight="1" spans="1:13">
      <c r="A45" s="46" t="s">
        <v>99</v>
      </c>
      <c r="B45" s="51" t="s">
        <v>369</v>
      </c>
      <c r="C45" s="52" t="s">
        <v>55</v>
      </c>
      <c r="D45" s="52">
        <f t="shared" si="11"/>
        <v>37</v>
      </c>
      <c r="E45" s="43">
        <f t="shared" si="9"/>
        <v>7.04</v>
      </c>
      <c r="F45" s="39">
        <f t="shared" si="10"/>
        <v>260.48</v>
      </c>
      <c r="G45" s="53">
        <v>6.4</v>
      </c>
      <c r="H45" s="53">
        <f t="shared" si="12"/>
        <v>0.64</v>
      </c>
      <c r="I45" s="62">
        <f t="shared" si="13"/>
        <v>236.8</v>
      </c>
      <c r="J45" s="62">
        <f t="shared" si="14"/>
        <v>23.68</v>
      </c>
      <c r="M45" s="52">
        <v>1</v>
      </c>
    </row>
    <row r="46" customHeight="1" spans="1:13">
      <c r="A46" s="46" t="s">
        <v>100</v>
      </c>
      <c r="B46" s="52" t="s">
        <v>370</v>
      </c>
      <c r="C46" s="52" t="s">
        <v>86</v>
      </c>
      <c r="D46" s="52">
        <f t="shared" si="11"/>
        <v>74</v>
      </c>
      <c r="E46" s="43">
        <f t="shared" si="9"/>
        <v>11</v>
      </c>
      <c r="F46" s="39">
        <f t="shared" si="10"/>
        <v>814</v>
      </c>
      <c r="G46" s="53">
        <v>10</v>
      </c>
      <c r="H46" s="53">
        <f t="shared" si="12"/>
        <v>1</v>
      </c>
      <c r="I46" s="62">
        <f t="shared" si="13"/>
        <v>740</v>
      </c>
      <c r="J46" s="62">
        <f t="shared" si="14"/>
        <v>74</v>
      </c>
      <c r="M46" s="52">
        <v>2</v>
      </c>
    </row>
    <row r="47" customHeight="1" spans="1:13">
      <c r="A47" s="46" t="s">
        <v>240</v>
      </c>
      <c r="B47" s="52" t="s">
        <v>371</v>
      </c>
      <c r="C47" s="52" t="s">
        <v>55</v>
      </c>
      <c r="D47" s="52">
        <f t="shared" si="11"/>
        <v>37</v>
      </c>
      <c r="E47" s="43">
        <f t="shared" si="9"/>
        <v>5.5</v>
      </c>
      <c r="F47" s="39">
        <f t="shared" si="10"/>
        <v>203.5</v>
      </c>
      <c r="G47" s="53">
        <v>5</v>
      </c>
      <c r="H47" s="53">
        <f t="shared" si="12"/>
        <v>0.5</v>
      </c>
      <c r="I47" s="62">
        <f t="shared" si="13"/>
        <v>185</v>
      </c>
      <c r="J47" s="62">
        <f t="shared" si="14"/>
        <v>18.5</v>
      </c>
      <c r="M47" s="52">
        <v>1</v>
      </c>
    </row>
    <row r="48" customHeight="1" spans="1:13">
      <c r="A48" s="46" t="s">
        <v>372</v>
      </c>
      <c r="B48" s="52" t="s">
        <v>373</v>
      </c>
      <c r="C48" s="52" t="s">
        <v>55</v>
      </c>
      <c r="D48" s="52">
        <f t="shared" si="11"/>
        <v>74</v>
      </c>
      <c r="E48" s="43">
        <f t="shared" si="9"/>
        <v>11</v>
      </c>
      <c r="F48" s="39">
        <f t="shared" si="10"/>
        <v>814</v>
      </c>
      <c r="G48" s="53">
        <v>10</v>
      </c>
      <c r="H48" s="53">
        <f t="shared" si="12"/>
        <v>1</v>
      </c>
      <c r="I48" s="62">
        <f t="shared" si="13"/>
        <v>740</v>
      </c>
      <c r="J48" s="62">
        <f t="shared" si="14"/>
        <v>74</v>
      </c>
      <c r="M48" s="52">
        <v>2</v>
      </c>
    </row>
    <row r="49" customHeight="1" spans="1:13">
      <c r="A49" s="46" t="s">
        <v>374</v>
      </c>
      <c r="B49" s="52" t="s">
        <v>375</v>
      </c>
      <c r="C49" s="52" t="s">
        <v>55</v>
      </c>
      <c r="D49" s="52">
        <f t="shared" si="11"/>
        <v>37</v>
      </c>
      <c r="E49" s="43">
        <f t="shared" si="9"/>
        <v>5.5</v>
      </c>
      <c r="F49" s="39">
        <f t="shared" si="10"/>
        <v>203.5</v>
      </c>
      <c r="G49" s="53">
        <v>5</v>
      </c>
      <c r="H49" s="53">
        <f t="shared" si="12"/>
        <v>0.5</v>
      </c>
      <c r="I49" s="62">
        <f t="shared" si="13"/>
        <v>185</v>
      </c>
      <c r="J49" s="62">
        <f t="shared" si="14"/>
        <v>18.5</v>
      </c>
      <c r="M49" s="52">
        <v>1</v>
      </c>
    </row>
    <row r="50" customHeight="1" spans="1:13">
      <c r="A50" s="46" t="s">
        <v>376</v>
      </c>
      <c r="B50" s="52" t="s">
        <v>377</v>
      </c>
      <c r="C50" s="52" t="s">
        <v>55</v>
      </c>
      <c r="D50" s="52">
        <f t="shared" si="11"/>
        <v>74</v>
      </c>
      <c r="E50" s="43">
        <f t="shared" si="9"/>
        <v>6.6</v>
      </c>
      <c r="F50" s="39">
        <f t="shared" si="10"/>
        <v>488.4</v>
      </c>
      <c r="G50" s="53">
        <v>6</v>
      </c>
      <c r="H50" s="53">
        <f t="shared" si="12"/>
        <v>0.6</v>
      </c>
      <c r="I50" s="62">
        <f t="shared" si="13"/>
        <v>444</v>
      </c>
      <c r="J50" s="62">
        <f t="shared" si="14"/>
        <v>44.4</v>
      </c>
      <c r="M50" s="52">
        <v>2</v>
      </c>
    </row>
    <row r="51" customHeight="1" spans="1:17">
      <c r="A51" s="48">
        <v>3</v>
      </c>
      <c r="B51" s="49" t="s">
        <v>378</v>
      </c>
      <c r="C51" s="50" t="s">
        <v>364</v>
      </c>
      <c r="D51" s="50">
        <f>'[1]表 02 建筑工程概算表 (2)'!D71</f>
        <v>48</v>
      </c>
      <c r="E51" s="39">
        <f t="shared" si="9"/>
        <v>518.54</v>
      </c>
      <c r="F51" s="39">
        <f t="shared" si="10"/>
        <v>24889.92</v>
      </c>
      <c r="G51" s="45">
        <f>I51/D51</f>
        <v>471.4</v>
      </c>
      <c r="H51" s="45">
        <f>J51/D51</f>
        <v>47.14</v>
      </c>
      <c r="I51" s="61">
        <f>I52+I54</f>
        <v>22627.2</v>
      </c>
      <c r="J51" s="61">
        <f>J52+J54</f>
        <v>2262.72</v>
      </c>
      <c r="M51" s="29"/>
      <c r="Q51" s="29"/>
    </row>
    <row r="52" customHeight="1" spans="1:13">
      <c r="A52" s="46" t="s">
        <v>94</v>
      </c>
      <c r="B52" s="54" t="s">
        <v>379</v>
      </c>
      <c r="C52" s="55"/>
      <c r="D52" s="55"/>
      <c r="E52" s="43"/>
      <c r="F52" s="39">
        <f t="shared" si="10"/>
        <v>11088</v>
      </c>
      <c r="G52" s="53"/>
      <c r="H52" s="53"/>
      <c r="I52" s="62">
        <f>I53</f>
        <v>10080</v>
      </c>
      <c r="J52" s="62">
        <f>J53</f>
        <v>1008</v>
      </c>
      <c r="M52" s="29"/>
    </row>
    <row r="53" customHeight="1" spans="1:13">
      <c r="A53" s="46"/>
      <c r="B53" s="51" t="s">
        <v>366</v>
      </c>
      <c r="C53" s="52" t="s">
        <v>86</v>
      </c>
      <c r="D53" s="52">
        <f>'[1]表 02 建筑工程概算表 (2)'!S49</f>
        <v>1440</v>
      </c>
      <c r="E53" s="43">
        <f t="shared" si="9"/>
        <v>7.7</v>
      </c>
      <c r="F53" s="39">
        <f t="shared" si="10"/>
        <v>11088</v>
      </c>
      <c r="G53" s="53">
        <v>7</v>
      </c>
      <c r="H53" s="53">
        <f>ROUND(G53*0.1,2)</f>
        <v>0.7</v>
      </c>
      <c r="I53" s="62">
        <f>D53*G53</f>
        <v>10080</v>
      </c>
      <c r="J53" s="62">
        <f>D53*H53</f>
        <v>1008</v>
      </c>
      <c r="K53" s="64"/>
      <c r="M53" s="29"/>
    </row>
    <row r="54" customHeight="1" spans="1:17">
      <c r="A54" s="46" t="s">
        <v>96</v>
      </c>
      <c r="B54" s="51" t="s">
        <v>380</v>
      </c>
      <c r="C54" s="52"/>
      <c r="D54" s="52"/>
      <c r="E54" s="43"/>
      <c r="F54" s="39">
        <f t="shared" si="10"/>
        <v>13801.92</v>
      </c>
      <c r="G54" s="53"/>
      <c r="H54" s="53"/>
      <c r="I54" s="62">
        <f>SUM(I55:I66)</f>
        <v>12547.2</v>
      </c>
      <c r="J54" s="62">
        <f>SUM(J55:J66)</f>
        <v>1254.72</v>
      </c>
      <c r="M54" s="29"/>
      <c r="Q54" s="29"/>
    </row>
    <row r="55" customHeight="1" spans="1:13">
      <c r="A55" s="46"/>
      <c r="B55" s="52" t="s">
        <v>367</v>
      </c>
      <c r="C55" s="52" t="s">
        <v>55</v>
      </c>
      <c r="D55" s="52">
        <f t="shared" ref="D55:D66" si="15">M55*$D$51</f>
        <v>48</v>
      </c>
      <c r="E55" s="43">
        <f t="shared" si="9"/>
        <v>22</v>
      </c>
      <c r="F55" s="39">
        <f t="shared" si="10"/>
        <v>1056</v>
      </c>
      <c r="G55" s="53">
        <v>20</v>
      </c>
      <c r="H55" s="53">
        <v>2</v>
      </c>
      <c r="I55" s="62">
        <f t="shared" ref="I55:I66" si="16">D55*G55</f>
        <v>960</v>
      </c>
      <c r="J55" s="62">
        <f t="shared" ref="J55:J66" si="17">D55*H55</f>
        <v>96</v>
      </c>
      <c r="M55" s="52">
        <v>1</v>
      </c>
    </row>
    <row r="56" customHeight="1" spans="1:13">
      <c r="A56" s="46"/>
      <c r="B56" s="52" t="s">
        <v>368</v>
      </c>
      <c r="C56" s="52" t="s">
        <v>55</v>
      </c>
      <c r="D56" s="52">
        <f t="shared" si="15"/>
        <v>144</v>
      </c>
      <c r="E56" s="43">
        <f t="shared" si="9"/>
        <v>19.8</v>
      </c>
      <c r="F56" s="39">
        <f t="shared" si="10"/>
        <v>2851.2</v>
      </c>
      <c r="G56" s="53">
        <v>18</v>
      </c>
      <c r="H56" s="53">
        <v>1.8</v>
      </c>
      <c r="I56" s="62">
        <f t="shared" si="16"/>
        <v>2592</v>
      </c>
      <c r="J56" s="62">
        <f t="shared" si="17"/>
        <v>259.2</v>
      </c>
      <c r="M56" s="52">
        <v>3</v>
      </c>
    </row>
    <row r="57" customHeight="1" spans="1:13">
      <c r="A57" s="46"/>
      <c r="B57" s="51" t="s">
        <v>369</v>
      </c>
      <c r="C57" s="52" t="s">
        <v>55</v>
      </c>
      <c r="D57" s="52">
        <f t="shared" si="15"/>
        <v>48</v>
      </c>
      <c r="E57" s="43">
        <f t="shared" si="9"/>
        <v>7.04</v>
      </c>
      <c r="F57" s="39">
        <f t="shared" si="10"/>
        <v>337.92</v>
      </c>
      <c r="G57" s="53">
        <v>6.4</v>
      </c>
      <c r="H57" s="53">
        <v>0.64</v>
      </c>
      <c r="I57" s="62">
        <f t="shared" si="16"/>
        <v>307.2</v>
      </c>
      <c r="J57" s="62">
        <f t="shared" si="17"/>
        <v>30.72</v>
      </c>
      <c r="M57" s="52">
        <v>1</v>
      </c>
    </row>
    <row r="58" customHeight="1" spans="1:13">
      <c r="A58" s="46"/>
      <c r="B58" s="52" t="s">
        <v>370</v>
      </c>
      <c r="C58" s="52" t="s">
        <v>86</v>
      </c>
      <c r="D58" s="52">
        <f t="shared" si="15"/>
        <v>96</v>
      </c>
      <c r="E58" s="43">
        <f t="shared" si="9"/>
        <v>11</v>
      </c>
      <c r="F58" s="39">
        <f t="shared" si="10"/>
        <v>1056</v>
      </c>
      <c r="G58" s="53">
        <v>10</v>
      </c>
      <c r="H58" s="53">
        <v>1</v>
      </c>
      <c r="I58" s="62">
        <f t="shared" si="16"/>
        <v>960</v>
      </c>
      <c r="J58" s="62">
        <f t="shared" si="17"/>
        <v>96</v>
      </c>
      <c r="M58" s="52">
        <v>2</v>
      </c>
    </row>
    <row r="59" customHeight="1" spans="1:13">
      <c r="A59" s="46"/>
      <c r="B59" s="52" t="s">
        <v>371</v>
      </c>
      <c r="C59" s="52" t="s">
        <v>55</v>
      </c>
      <c r="D59" s="52">
        <f t="shared" si="15"/>
        <v>48</v>
      </c>
      <c r="E59" s="43">
        <f t="shared" si="9"/>
        <v>5.5</v>
      </c>
      <c r="F59" s="39">
        <f t="shared" si="10"/>
        <v>264</v>
      </c>
      <c r="G59" s="53">
        <v>5</v>
      </c>
      <c r="H59" s="53">
        <v>0.5</v>
      </c>
      <c r="I59" s="62">
        <f t="shared" si="16"/>
        <v>240</v>
      </c>
      <c r="J59" s="62">
        <f t="shared" si="17"/>
        <v>24</v>
      </c>
      <c r="M59" s="52">
        <v>1</v>
      </c>
    </row>
    <row r="60" customHeight="1" spans="1:13">
      <c r="A60" s="46"/>
      <c r="B60" s="52" t="s">
        <v>373</v>
      </c>
      <c r="C60" s="52" t="s">
        <v>55</v>
      </c>
      <c r="D60" s="52">
        <f t="shared" si="15"/>
        <v>96</v>
      </c>
      <c r="E60" s="43">
        <f t="shared" si="9"/>
        <v>11</v>
      </c>
      <c r="F60" s="39">
        <f t="shared" si="10"/>
        <v>1056</v>
      </c>
      <c r="G60" s="53">
        <v>10</v>
      </c>
      <c r="H60" s="53">
        <v>1</v>
      </c>
      <c r="I60" s="62">
        <f t="shared" si="16"/>
        <v>960</v>
      </c>
      <c r="J60" s="62">
        <f t="shared" si="17"/>
        <v>96</v>
      </c>
      <c r="M60" s="52">
        <v>2</v>
      </c>
    </row>
    <row r="61" customHeight="1" spans="1:13">
      <c r="A61" s="46"/>
      <c r="B61" s="52" t="s">
        <v>375</v>
      </c>
      <c r="C61" s="52" t="s">
        <v>55</v>
      </c>
      <c r="D61" s="52">
        <f t="shared" si="15"/>
        <v>48</v>
      </c>
      <c r="E61" s="43">
        <f t="shared" si="9"/>
        <v>5.5</v>
      </c>
      <c r="F61" s="39">
        <f t="shared" si="10"/>
        <v>264</v>
      </c>
      <c r="G61" s="53">
        <v>5</v>
      </c>
      <c r="H61" s="53">
        <v>0.5</v>
      </c>
      <c r="I61" s="62">
        <f t="shared" si="16"/>
        <v>240</v>
      </c>
      <c r="J61" s="62">
        <f t="shared" si="17"/>
        <v>24</v>
      </c>
      <c r="M61" s="52">
        <v>1</v>
      </c>
    </row>
    <row r="62" customHeight="1" spans="1:13">
      <c r="A62" s="46"/>
      <c r="B62" s="52" t="s">
        <v>377</v>
      </c>
      <c r="C62" s="52" t="s">
        <v>55</v>
      </c>
      <c r="D62" s="52">
        <f t="shared" si="15"/>
        <v>96</v>
      </c>
      <c r="E62" s="43">
        <f t="shared" si="9"/>
        <v>6.6</v>
      </c>
      <c r="F62" s="39">
        <f t="shared" si="10"/>
        <v>633.6</v>
      </c>
      <c r="G62" s="53">
        <v>6</v>
      </c>
      <c r="H62" s="53">
        <v>0.6</v>
      </c>
      <c r="I62" s="62">
        <f t="shared" si="16"/>
        <v>576</v>
      </c>
      <c r="J62" s="62">
        <f t="shared" si="17"/>
        <v>57.6</v>
      </c>
      <c r="M62" s="52">
        <v>2</v>
      </c>
    </row>
    <row r="63" customHeight="1" spans="1:13">
      <c r="A63" s="46"/>
      <c r="B63" s="56" t="s">
        <v>381</v>
      </c>
      <c r="C63" s="57" t="s">
        <v>382</v>
      </c>
      <c r="D63" s="52">
        <f t="shared" si="15"/>
        <v>144</v>
      </c>
      <c r="E63" s="43">
        <f t="shared" si="9"/>
        <v>11</v>
      </c>
      <c r="F63" s="39">
        <f t="shared" si="10"/>
        <v>1584</v>
      </c>
      <c r="G63" s="53">
        <v>10</v>
      </c>
      <c r="H63" s="53">
        <v>1</v>
      </c>
      <c r="I63" s="62">
        <f t="shared" si="16"/>
        <v>1440</v>
      </c>
      <c r="J63" s="62">
        <f t="shared" si="17"/>
        <v>144</v>
      </c>
      <c r="K63" s="64"/>
      <c r="M63" s="57">
        <v>3</v>
      </c>
    </row>
    <row r="64" customHeight="1" spans="1:13">
      <c r="A64" s="46"/>
      <c r="B64" s="56" t="s">
        <v>383</v>
      </c>
      <c r="C64" s="57" t="s">
        <v>382</v>
      </c>
      <c r="D64" s="52">
        <f t="shared" si="15"/>
        <v>48</v>
      </c>
      <c r="E64" s="43">
        <f t="shared" si="9"/>
        <v>15.4</v>
      </c>
      <c r="F64" s="39">
        <f t="shared" si="10"/>
        <v>739.2</v>
      </c>
      <c r="G64" s="53">
        <v>14</v>
      </c>
      <c r="H64" s="53">
        <v>1.4</v>
      </c>
      <c r="I64" s="62">
        <f t="shared" si="16"/>
        <v>672</v>
      </c>
      <c r="J64" s="62">
        <f t="shared" si="17"/>
        <v>67.2</v>
      </c>
      <c r="K64" s="64"/>
      <c r="M64" s="57" t="s">
        <v>11</v>
      </c>
    </row>
    <row r="65" customHeight="1" spans="1:13">
      <c r="A65" s="46"/>
      <c r="B65" s="56" t="s">
        <v>384</v>
      </c>
      <c r="C65" s="57" t="s">
        <v>382</v>
      </c>
      <c r="D65" s="52">
        <f t="shared" si="15"/>
        <v>48</v>
      </c>
      <c r="E65" s="43">
        <f t="shared" si="9"/>
        <v>71.5</v>
      </c>
      <c r="F65" s="39">
        <f t="shared" si="10"/>
        <v>3432</v>
      </c>
      <c r="G65" s="53">
        <v>65</v>
      </c>
      <c r="H65" s="53">
        <v>6.5</v>
      </c>
      <c r="I65" s="62">
        <f t="shared" si="16"/>
        <v>3120</v>
      </c>
      <c r="J65" s="62">
        <f t="shared" si="17"/>
        <v>312</v>
      </c>
      <c r="K65" s="64"/>
      <c r="M65" s="57" t="s">
        <v>11</v>
      </c>
    </row>
    <row r="66" customHeight="1" spans="1:13">
      <c r="A66" s="46"/>
      <c r="B66" s="56" t="s">
        <v>385</v>
      </c>
      <c r="C66" s="57" t="s">
        <v>382</v>
      </c>
      <c r="D66" s="52">
        <f t="shared" si="15"/>
        <v>48</v>
      </c>
      <c r="E66" s="43">
        <f t="shared" si="9"/>
        <v>11</v>
      </c>
      <c r="F66" s="39">
        <f t="shared" si="10"/>
        <v>528</v>
      </c>
      <c r="G66" s="53">
        <v>10</v>
      </c>
      <c r="H66" s="53">
        <v>1</v>
      </c>
      <c r="I66" s="62">
        <f t="shared" si="16"/>
        <v>480</v>
      </c>
      <c r="J66" s="62">
        <f t="shared" si="17"/>
        <v>48</v>
      </c>
      <c r="K66" s="64"/>
      <c r="M66" s="65">
        <v>1</v>
      </c>
    </row>
  </sheetData>
  <autoFilter ref="B1:B66">
    <extLst/>
  </autoFilter>
  <mergeCells count="7">
    <mergeCell ref="A1:J1"/>
    <mergeCell ref="G2:H2"/>
    <mergeCell ref="I2:J2"/>
    <mergeCell ref="A2:A3"/>
    <mergeCell ref="B2:B3"/>
    <mergeCell ref="C2:C3"/>
    <mergeCell ref="D2:D3"/>
  </mergeCells>
  <printOptions horizontalCentered="1"/>
  <pageMargins left="0.798611111111111" right="0.401388888888889" top="0.798611111111111" bottom="0.401388888888889" header="0.519444444444444" footer="0.259722222222222"/>
  <pageSetup paperSize="9" orientation="portrait" blackAndWhite="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Zeros="0" workbookViewId="0">
      <selection activeCell="A133" sqref="A133:F135"/>
    </sheetView>
  </sheetViews>
  <sheetFormatPr defaultColWidth="8" defaultRowHeight="12.75" outlineLevelCol="5"/>
  <cols>
    <col min="1" max="1" width="9.38333333333333" style="1" customWidth="1"/>
    <col min="2" max="2" width="31" style="1" customWidth="1"/>
    <col min="3" max="3" width="7.13333333333333" style="1" customWidth="1"/>
    <col min="4" max="5" width="10.75" style="1" customWidth="1"/>
    <col min="6" max="6" width="11" style="1" customWidth="1"/>
    <col min="7" max="16384" width="8" style="1"/>
  </cols>
  <sheetData>
    <row r="1" ht="2.25" customHeight="1" spans="1:6">
      <c r="A1" s="2" t="s">
        <v>7</v>
      </c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</row>
    <row r="2" ht="42" customHeight="1" spans="1:6">
      <c r="A2" s="3" t="s">
        <v>386</v>
      </c>
      <c r="B2" s="3" t="s">
        <v>7</v>
      </c>
      <c r="C2" s="3" t="s">
        <v>7</v>
      </c>
      <c r="D2" s="3" t="s">
        <v>7</v>
      </c>
      <c r="E2" s="3" t="s">
        <v>7</v>
      </c>
      <c r="F2" s="3" t="s">
        <v>7</v>
      </c>
    </row>
    <row r="3" ht="20.25" customHeight="1" spans="1:6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21" t="s">
        <v>6</v>
      </c>
    </row>
    <row r="4" ht="20.25" customHeight="1" spans="1:6">
      <c r="A4" s="13" t="s">
        <v>7</v>
      </c>
      <c r="B4" s="22" t="s">
        <v>387</v>
      </c>
      <c r="C4" s="14" t="s">
        <v>7</v>
      </c>
      <c r="D4" s="14" t="s">
        <v>7</v>
      </c>
      <c r="E4" s="14" t="s">
        <v>7</v>
      </c>
      <c r="F4" s="23">
        <f>F5+F7</f>
        <v>177798.187252</v>
      </c>
    </row>
    <row r="5" ht="20.25" customHeight="1" spans="1:6">
      <c r="A5" s="13" t="s">
        <v>9</v>
      </c>
      <c r="B5" s="22" t="s">
        <v>339</v>
      </c>
      <c r="C5" s="14" t="s">
        <v>7</v>
      </c>
      <c r="D5" s="14" t="s">
        <v>7</v>
      </c>
      <c r="E5" s="14" t="s">
        <v>7</v>
      </c>
      <c r="F5" s="23">
        <f>F6</f>
        <v>59069.1652</v>
      </c>
    </row>
    <row r="6" ht="20.25" customHeight="1" spans="1:6">
      <c r="A6" s="13" t="s">
        <v>11</v>
      </c>
      <c r="B6" s="22" t="s">
        <v>340</v>
      </c>
      <c r="C6" s="14" t="s">
        <v>341</v>
      </c>
      <c r="D6" s="14" t="s">
        <v>388</v>
      </c>
      <c r="E6" s="24">
        <f>'[1]表 02 建筑工程概算表 (2)'!F4+'机电 '!J4+金属!J4</f>
        <v>11813833.04</v>
      </c>
      <c r="F6" s="23">
        <f>D6*E6</f>
        <v>59069.1652</v>
      </c>
    </row>
    <row r="7" ht="20.25" customHeight="1" spans="1:6">
      <c r="A7" s="13" t="s">
        <v>81</v>
      </c>
      <c r="B7" s="22" t="s">
        <v>342</v>
      </c>
      <c r="C7" s="14" t="s">
        <v>341</v>
      </c>
      <c r="D7" s="14" t="s">
        <v>389</v>
      </c>
      <c r="E7" s="24">
        <f>E6+F6</f>
        <v>11872902.2052</v>
      </c>
      <c r="F7" s="23">
        <f>D7*E7</f>
        <v>118729.022052</v>
      </c>
    </row>
    <row r="8" ht="20.25" customHeight="1" spans="1:6">
      <c r="A8" s="13" t="s">
        <v>7</v>
      </c>
      <c r="B8" s="25" t="s">
        <v>7</v>
      </c>
      <c r="C8" s="14" t="s">
        <v>7</v>
      </c>
      <c r="D8" s="17" t="s">
        <v>7</v>
      </c>
      <c r="E8" s="17" t="s">
        <v>7</v>
      </c>
      <c r="F8" s="26" t="s">
        <v>7</v>
      </c>
    </row>
    <row r="9" ht="20.25" customHeight="1" spans="1:6">
      <c r="A9" s="13" t="s">
        <v>7</v>
      </c>
      <c r="B9" s="25" t="s">
        <v>7</v>
      </c>
      <c r="C9" s="14" t="s">
        <v>7</v>
      </c>
      <c r="D9" s="17" t="s">
        <v>7</v>
      </c>
      <c r="E9" s="17" t="s">
        <v>7</v>
      </c>
      <c r="F9" s="26" t="s">
        <v>7</v>
      </c>
    </row>
    <row r="10" ht="20.25" customHeight="1" spans="1:6">
      <c r="A10" s="13" t="s">
        <v>7</v>
      </c>
      <c r="B10" s="25" t="s">
        <v>7</v>
      </c>
      <c r="C10" s="14" t="s">
        <v>7</v>
      </c>
      <c r="D10" s="17" t="s">
        <v>7</v>
      </c>
      <c r="E10" s="17" t="s">
        <v>7</v>
      </c>
      <c r="F10" s="26" t="s">
        <v>7</v>
      </c>
    </row>
    <row r="11" ht="20.25" customHeight="1" spans="1:6">
      <c r="A11" s="13" t="s">
        <v>7</v>
      </c>
      <c r="B11" s="25" t="s">
        <v>7</v>
      </c>
      <c r="C11" s="14" t="s">
        <v>7</v>
      </c>
      <c r="D11" s="17" t="s">
        <v>7</v>
      </c>
      <c r="E11" s="17" t="s">
        <v>7</v>
      </c>
      <c r="F11" s="26" t="s">
        <v>7</v>
      </c>
    </row>
    <row r="12" ht="20.25" customHeight="1" spans="1:6">
      <c r="A12" s="13" t="s">
        <v>7</v>
      </c>
      <c r="B12" s="25" t="s">
        <v>7</v>
      </c>
      <c r="C12" s="14" t="s">
        <v>7</v>
      </c>
      <c r="D12" s="17" t="s">
        <v>7</v>
      </c>
      <c r="E12" s="17" t="s">
        <v>7</v>
      </c>
      <c r="F12" s="26" t="s">
        <v>7</v>
      </c>
    </row>
    <row r="13" ht="20.25" customHeight="1" spans="1:6">
      <c r="A13" s="13" t="s">
        <v>7</v>
      </c>
      <c r="B13" s="25" t="s">
        <v>7</v>
      </c>
      <c r="C13" s="14" t="s">
        <v>7</v>
      </c>
      <c r="D13" s="17" t="s">
        <v>7</v>
      </c>
      <c r="E13" s="17" t="s">
        <v>7</v>
      </c>
      <c r="F13" s="26" t="s">
        <v>7</v>
      </c>
    </row>
    <row r="14" ht="20.25" customHeight="1" spans="1:6">
      <c r="A14" s="13" t="s">
        <v>7</v>
      </c>
      <c r="B14" s="25" t="s">
        <v>7</v>
      </c>
      <c r="C14" s="14" t="s">
        <v>7</v>
      </c>
      <c r="D14" s="17" t="s">
        <v>7</v>
      </c>
      <c r="E14" s="17" t="s">
        <v>7</v>
      </c>
      <c r="F14" s="26" t="s">
        <v>7</v>
      </c>
    </row>
    <row r="15" ht="20.25" customHeight="1" spans="1:6">
      <c r="A15" s="13" t="s">
        <v>7</v>
      </c>
      <c r="B15" s="25" t="s">
        <v>7</v>
      </c>
      <c r="C15" s="14" t="s">
        <v>7</v>
      </c>
      <c r="D15" s="17" t="s">
        <v>7</v>
      </c>
      <c r="E15" s="17" t="s">
        <v>7</v>
      </c>
      <c r="F15" s="26" t="s">
        <v>7</v>
      </c>
    </row>
    <row r="16" ht="20.25" customHeight="1" spans="1:6">
      <c r="A16" s="13" t="s">
        <v>7</v>
      </c>
      <c r="B16" s="25" t="s">
        <v>7</v>
      </c>
      <c r="C16" s="14" t="s">
        <v>7</v>
      </c>
      <c r="D16" s="17" t="s">
        <v>7</v>
      </c>
      <c r="E16" s="17" t="s">
        <v>7</v>
      </c>
      <c r="F16" s="26" t="s">
        <v>7</v>
      </c>
    </row>
    <row r="17" ht="20.25" customHeight="1" spans="1:6">
      <c r="A17" s="13" t="s">
        <v>7</v>
      </c>
      <c r="B17" s="25" t="s">
        <v>7</v>
      </c>
      <c r="C17" s="14" t="s">
        <v>7</v>
      </c>
      <c r="D17" s="17" t="s">
        <v>7</v>
      </c>
      <c r="E17" s="17" t="s">
        <v>7</v>
      </c>
      <c r="F17" s="26" t="s">
        <v>7</v>
      </c>
    </row>
    <row r="18" ht="20.25" customHeight="1" spans="1:6">
      <c r="A18" s="13" t="s">
        <v>7</v>
      </c>
      <c r="B18" s="25" t="s">
        <v>7</v>
      </c>
      <c r="C18" s="14" t="s">
        <v>7</v>
      </c>
      <c r="D18" s="17" t="s">
        <v>7</v>
      </c>
      <c r="E18" s="17" t="s">
        <v>7</v>
      </c>
      <c r="F18" s="26" t="s">
        <v>7</v>
      </c>
    </row>
    <row r="19" ht="20.25" customHeight="1" spans="1:6">
      <c r="A19" s="13" t="s">
        <v>7</v>
      </c>
      <c r="B19" s="25" t="s">
        <v>7</v>
      </c>
      <c r="C19" s="14" t="s">
        <v>7</v>
      </c>
      <c r="D19" s="17" t="s">
        <v>7</v>
      </c>
      <c r="E19" s="17" t="s">
        <v>7</v>
      </c>
      <c r="F19" s="26" t="s">
        <v>7</v>
      </c>
    </row>
    <row r="20" ht="20.25" customHeight="1" spans="1:6">
      <c r="A20" s="13" t="s">
        <v>7</v>
      </c>
      <c r="B20" s="25" t="s">
        <v>7</v>
      </c>
      <c r="C20" s="14" t="s">
        <v>7</v>
      </c>
      <c r="D20" s="17" t="s">
        <v>7</v>
      </c>
      <c r="E20" s="17" t="s">
        <v>7</v>
      </c>
      <c r="F20" s="26" t="s">
        <v>7</v>
      </c>
    </row>
    <row r="21" ht="20.25" customHeight="1" spans="1:6">
      <c r="A21" s="13" t="s">
        <v>7</v>
      </c>
      <c r="B21" s="25" t="s">
        <v>7</v>
      </c>
      <c r="C21" s="14" t="s">
        <v>7</v>
      </c>
      <c r="D21" s="17" t="s">
        <v>7</v>
      </c>
      <c r="E21" s="17" t="s">
        <v>7</v>
      </c>
      <c r="F21" s="26" t="s">
        <v>7</v>
      </c>
    </row>
    <row r="22" ht="20.25" customHeight="1" spans="1:6">
      <c r="A22" s="13" t="s">
        <v>7</v>
      </c>
      <c r="B22" s="25" t="s">
        <v>7</v>
      </c>
      <c r="C22" s="14" t="s">
        <v>7</v>
      </c>
      <c r="D22" s="17" t="s">
        <v>7</v>
      </c>
      <c r="E22" s="17" t="s">
        <v>7</v>
      </c>
      <c r="F22" s="26" t="s">
        <v>7</v>
      </c>
    </row>
    <row r="23" ht="20.25" customHeight="1" spans="1:6">
      <c r="A23" s="13" t="s">
        <v>7</v>
      </c>
      <c r="B23" s="25" t="s">
        <v>7</v>
      </c>
      <c r="C23" s="14" t="s">
        <v>7</v>
      </c>
      <c r="D23" s="17" t="s">
        <v>7</v>
      </c>
      <c r="E23" s="17" t="s">
        <v>7</v>
      </c>
      <c r="F23" s="26" t="s">
        <v>7</v>
      </c>
    </row>
    <row r="24" ht="20.25" customHeight="1" spans="1:6">
      <c r="A24" s="13" t="s">
        <v>7</v>
      </c>
      <c r="B24" s="25" t="s">
        <v>7</v>
      </c>
      <c r="C24" s="14" t="s">
        <v>7</v>
      </c>
      <c r="D24" s="17" t="s">
        <v>7</v>
      </c>
      <c r="E24" s="17" t="s">
        <v>7</v>
      </c>
      <c r="F24" s="26" t="s">
        <v>7</v>
      </c>
    </row>
    <row r="25" ht="20.25" customHeight="1" spans="1:6">
      <c r="A25" s="13" t="s">
        <v>7</v>
      </c>
      <c r="B25" s="25" t="s">
        <v>7</v>
      </c>
      <c r="C25" s="14" t="s">
        <v>7</v>
      </c>
      <c r="D25" s="17" t="s">
        <v>7</v>
      </c>
      <c r="E25" s="17" t="s">
        <v>7</v>
      </c>
      <c r="F25" s="26" t="s">
        <v>7</v>
      </c>
    </row>
  </sheetData>
  <mergeCells count="1">
    <mergeCell ref="A2:F2"/>
  </mergeCells>
  <printOptions horizontalCentered="1"/>
  <pageMargins left="0.798611111111111" right="0.401388888888889" top="0.798611111111111" bottom="0.401388888888889" header="0.519444444444444" footer="0.259722222222222"/>
  <pageSetup paperSize="9" orientation="portrait" blackAndWhite="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Zeros="0" workbookViewId="0">
      <selection activeCell="A133" sqref="A133:F135"/>
    </sheetView>
  </sheetViews>
  <sheetFormatPr defaultColWidth="8" defaultRowHeight="12.75" outlineLevelCol="4"/>
  <cols>
    <col min="1" max="1" width="6" style="1" customWidth="1"/>
    <col min="2" max="2" width="22.5" style="1" customWidth="1"/>
    <col min="3" max="3" width="32.3833333333333" style="1" customWidth="1"/>
    <col min="4" max="4" width="8.5" style="1" customWidth="1"/>
    <col min="5" max="5" width="10.75" style="1" customWidth="1"/>
    <col min="6" max="16384" width="8" style="1"/>
  </cols>
  <sheetData>
    <row r="1" ht="2.25" customHeight="1" spans="1:5">
      <c r="A1" s="2" t="s">
        <v>7</v>
      </c>
      <c r="B1" s="2" t="s">
        <v>7</v>
      </c>
      <c r="C1" s="2" t="s">
        <v>7</v>
      </c>
      <c r="D1" s="2" t="s">
        <v>7</v>
      </c>
      <c r="E1" s="2" t="s">
        <v>7</v>
      </c>
    </row>
    <row r="2" ht="42" customHeight="1" spans="1:5">
      <c r="A2" s="3" t="s">
        <v>390</v>
      </c>
      <c r="B2" s="3" t="s">
        <v>7</v>
      </c>
      <c r="C2" s="3" t="s">
        <v>7</v>
      </c>
      <c r="D2" s="3" t="s">
        <v>7</v>
      </c>
      <c r="E2" s="3" t="s">
        <v>7</v>
      </c>
    </row>
    <row r="3" ht="19.5" customHeight="1" spans="1:5">
      <c r="A3" s="4" t="s">
        <v>1</v>
      </c>
      <c r="B3" s="5" t="s">
        <v>2</v>
      </c>
      <c r="C3" s="5" t="s">
        <v>391</v>
      </c>
      <c r="D3" s="6" t="s">
        <v>392</v>
      </c>
      <c r="E3" s="7" t="s">
        <v>352</v>
      </c>
    </row>
    <row r="4" ht="19.5" customHeight="1" spans="1:5">
      <c r="A4" s="8" t="s">
        <v>7</v>
      </c>
      <c r="B4" s="9" t="s">
        <v>393</v>
      </c>
      <c r="C4" s="9" t="s">
        <v>7</v>
      </c>
      <c r="D4" s="9" t="s">
        <v>7</v>
      </c>
      <c r="E4" s="10">
        <f>SUM(E5:E8)</f>
        <v>1011996.44918016</v>
      </c>
    </row>
    <row r="5" ht="19.5" customHeight="1" spans="1:5">
      <c r="A5" s="8" t="s">
        <v>11</v>
      </c>
      <c r="B5" s="9" t="s">
        <v>344</v>
      </c>
      <c r="C5" s="11">
        <f>'[1]表 02 建筑工程概算表 (2)'!F4+'机电 '!J4+金属!J4+'表 05 施工临时工程概算表 (2)'!F4</f>
        <v>11991631.227252</v>
      </c>
      <c r="D5" s="12">
        <v>0.015</v>
      </c>
      <c r="E5" s="10">
        <f>C5*D5</f>
        <v>179874.46840878</v>
      </c>
    </row>
    <row r="6" ht="19.5" customHeight="1" spans="1:5">
      <c r="A6" s="8" t="s">
        <v>27</v>
      </c>
      <c r="B6" s="9" t="s">
        <v>346</v>
      </c>
      <c r="C6" s="11">
        <f>'[1]表 02 建筑工程概算表 (2)'!F4+'机电 '!I4+'机电 '!J4+金属!I4+金属!J4+'表 05 施工临时工程概算表 (2)'!F4</f>
        <v>12801876.627252</v>
      </c>
      <c r="D6" s="12">
        <v>0.02</v>
      </c>
      <c r="E6" s="10">
        <f>C6*D6</f>
        <v>256037.53254504</v>
      </c>
    </row>
    <row r="7" ht="19.5" customHeight="1" spans="1:5">
      <c r="A7" s="8" t="s">
        <v>58</v>
      </c>
      <c r="B7" s="9" t="s">
        <v>347</v>
      </c>
      <c r="C7" s="11">
        <f>C6</f>
        <v>12801876.627252</v>
      </c>
      <c r="D7" s="12">
        <v>0.045</v>
      </c>
      <c r="E7" s="10">
        <f>C7*D7</f>
        <v>576084.44822634</v>
      </c>
    </row>
    <row r="8" ht="19.5" customHeight="1" spans="1:5">
      <c r="A8" s="13"/>
      <c r="B8" s="14"/>
      <c r="C8" s="14"/>
      <c r="D8" s="14"/>
      <c r="E8" s="15"/>
    </row>
    <row r="9" ht="19.5" customHeight="1" spans="1:5">
      <c r="A9" s="13" t="s">
        <v>7</v>
      </c>
      <c r="B9" s="16" t="s">
        <v>7</v>
      </c>
      <c r="C9" s="14" t="s">
        <v>7</v>
      </c>
      <c r="D9" s="17" t="s">
        <v>7</v>
      </c>
      <c r="E9" s="18">
        <v>0</v>
      </c>
    </row>
    <row r="10" ht="19.5" customHeight="1" spans="1:5">
      <c r="A10" s="13" t="s">
        <v>7</v>
      </c>
      <c r="B10" s="16" t="s">
        <v>7</v>
      </c>
      <c r="C10" s="14" t="s">
        <v>7</v>
      </c>
      <c r="D10" s="17" t="s">
        <v>7</v>
      </c>
      <c r="E10" s="18">
        <v>0</v>
      </c>
    </row>
    <row r="11" ht="19.5" customHeight="1" spans="1:5">
      <c r="A11" s="13" t="s">
        <v>7</v>
      </c>
      <c r="B11" s="16" t="s">
        <v>7</v>
      </c>
      <c r="C11" s="14" t="s">
        <v>7</v>
      </c>
      <c r="D11" s="17" t="s">
        <v>7</v>
      </c>
      <c r="E11" s="18">
        <v>0</v>
      </c>
    </row>
    <row r="12" ht="19.5" customHeight="1" spans="1:5">
      <c r="A12" s="13" t="s">
        <v>7</v>
      </c>
      <c r="B12" s="16" t="s">
        <v>7</v>
      </c>
      <c r="C12" s="14" t="s">
        <v>7</v>
      </c>
      <c r="D12" s="17" t="s">
        <v>7</v>
      </c>
      <c r="E12" s="18">
        <v>0</v>
      </c>
    </row>
    <row r="13" ht="19.5" customHeight="1" spans="1:5">
      <c r="A13" s="13" t="s">
        <v>7</v>
      </c>
      <c r="B13" s="16" t="s">
        <v>7</v>
      </c>
      <c r="C13" s="14" t="s">
        <v>7</v>
      </c>
      <c r="D13" s="17" t="s">
        <v>7</v>
      </c>
      <c r="E13" s="18">
        <v>0</v>
      </c>
    </row>
    <row r="14" ht="19.5" customHeight="1" spans="1:5">
      <c r="A14" s="13" t="s">
        <v>7</v>
      </c>
      <c r="B14" s="16" t="s">
        <v>7</v>
      </c>
      <c r="C14" s="14" t="s">
        <v>7</v>
      </c>
      <c r="D14" s="17" t="s">
        <v>7</v>
      </c>
      <c r="E14" s="18">
        <v>0</v>
      </c>
    </row>
    <row r="15" ht="19.5" customHeight="1" spans="1:5">
      <c r="A15" s="13" t="s">
        <v>7</v>
      </c>
      <c r="B15" s="16" t="s">
        <v>7</v>
      </c>
      <c r="C15" s="14" t="s">
        <v>7</v>
      </c>
      <c r="D15" s="17" t="s">
        <v>7</v>
      </c>
      <c r="E15" s="18">
        <v>0</v>
      </c>
    </row>
    <row r="16" ht="19.5" customHeight="1" spans="1:5">
      <c r="A16" s="13" t="s">
        <v>7</v>
      </c>
      <c r="B16" s="16" t="s">
        <v>7</v>
      </c>
      <c r="C16" s="14" t="s">
        <v>7</v>
      </c>
      <c r="D16" s="17" t="s">
        <v>7</v>
      </c>
      <c r="E16" s="18">
        <v>0</v>
      </c>
    </row>
    <row r="17" ht="19.5" customHeight="1" spans="1:5">
      <c r="A17" s="13" t="s">
        <v>7</v>
      </c>
      <c r="B17" s="16" t="s">
        <v>7</v>
      </c>
      <c r="C17" s="14" t="s">
        <v>7</v>
      </c>
      <c r="D17" s="17" t="s">
        <v>7</v>
      </c>
      <c r="E17" s="18">
        <v>0</v>
      </c>
    </row>
    <row r="18" ht="19.5" customHeight="1" spans="1:5">
      <c r="A18" s="13" t="s">
        <v>7</v>
      </c>
      <c r="B18" s="16" t="s">
        <v>7</v>
      </c>
      <c r="C18" s="14" t="s">
        <v>7</v>
      </c>
      <c r="D18" s="17" t="s">
        <v>7</v>
      </c>
      <c r="E18" s="18">
        <v>0</v>
      </c>
    </row>
    <row r="19" ht="19.5" customHeight="1" spans="1:5">
      <c r="A19" s="13" t="s">
        <v>7</v>
      </c>
      <c r="B19" s="16" t="s">
        <v>7</v>
      </c>
      <c r="C19" s="14" t="s">
        <v>7</v>
      </c>
      <c r="D19" s="17" t="s">
        <v>7</v>
      </c>
      <c r="E19" s="18">
        <v>0</v>
      </c>
    </row>
    <row r="20" ht="19.5" customHeight="1" spans="1:5">
      <c r="A20" s="13" t="s">
        <v>7</v>
      </c>
      <c r="B20" s="16" t="s">
        <v>7</v>
      </c>
      <c r="C20" s="14" t="s">
        <v>7</v>
      </c>
      <c r="D20" s="17" t="s">
        <v>7</v>
      </c>
      <c r="E20" s="18">
        <v>0</v>
      </c>
    </row>
    <row r="21" ht="19.5" customHeight="1" spans="1:5">
      <c r="A21" s="13" t="s">
        <v>7</v>
      </c>
      <c r="B21" s="16" t="s">
        <v>7</v>
      </c>
      <c r="C21" s="14" t="s">
        <v>7</v>
      </c>
      <c r="D21" s="17" t="s">
        <v>7</v>
      </c>
      <c r="E21" s="18">
        <v>0</v>
      </c>
    </row>
    <row r="22" ht="19.5" customHeight="1" spans="1:5">
      <c r="A22" s="13" t="s">
        <v>7</v>
      </c>
      <c r="B22" s="16" t="s">
        <v>7</v>
      </c>
      <c r="C22" s="14" t="s">
        <v>7</v>
      </c>
      <c r="D22" s="17" t="s">
        <v>7</v>
      </c>
      <c r="E22" s="18">
        <v>0</v>
      </c>
    </row>
    <row r="23" ht="19.5" customHeight="1" spans="1:5">
      <c r="A23" s="13" t="s">
        <v>7</v>
      </c>
      <c r="B23" s="16" t="s">
        <v>7</v>
      </c>
      <c r="C23" s="14" t="s">
        <v>7</v>
      </c>
      <c r="D23" s="17" t="s">
        <v>7</v>
      </c>
      <c r="E23" s="18">
        <v>0</v>
      </c>
    </row>
    <row r="24" ht="19.5" customHeight="1" spans="1:5">
      <c r="A24" s="13" t="s">
        <v>7</v>
      </c>
      <c r="B24" s="16" t="s">
        <v>7</v>
      </c>
      <c r="C24" s="14" t="s">
        <v>7</v>
      </c>
      <c r="D24" s="17" t="s">
        <v>7</v>
      </c>
      <c r="E24" s="18">
        <v>0</v>
      </c>
    </row>
    <row r="25" ht="19.5" customHeight="1" spans="1:5">
      <c r="A25" s="13" t="s">
        <v>7</v>
      </c>
      <c r="B25" s="16" t="s">
        <v>7</v>
      </c>
      <c r="C25" s="14" t="s">
        <v>7</v>
      </c>
      <c r="D25" s="17" t="s">
        <v>7</v>
      </c>
      <c r="E25" s="18">
        <v>0</v>
      </c>
    </row>
    <row r="26" ht="19.5" customHeight="1" spans="1:5">
      <c r="A26" s="13" t="s">
        <v>7</v>
      </c>
      <c r="B26" s="16" t="s">
        <v>7</v>
      </c>
      <c r="C26" s="14" t="s">
        <v>7</v>
      </c>
      <c r="D26" s="17" t="s">
        <v>7</v>
      </c>
      <c r="E26" s="18">
        <v>0</v>
      </c>
    </row>
    <row r="27" ht="19.5" customHeight="1" spans="1:5">
      <c r="A27" s="13" t="s">
        <v>7</v>
      </c>
      <c r="B27" s="16" t="s">
        <v>7</v>
      </c>
      <c r="C27" s="14" t="s">
        <v>7</v>
      </c>
      <c r="D27" s="17" t="s">
        <v>7</v>
      </c>
      <c r="E27" s="18">
        <v>0</v>
      </c>
    </row>
    <row r="28" ht="19.5" customHeight="1" spans="1:5">
      <c r="A28" s="13" t="s">
        <v>7</v>
      </c>
      <c r="B28" s="16" t="s">
        <v>7</v>
      </c>
      <c r="C28" s="14" t="s">
        <v>7</v>
      </c>
      <c r="D28" s="17" t="s">
        <v>7</v>
      </c>
      <c r="E28" s="18">
        <v>0</v>
      </c>
    </row>
    <row r="29" ht="19.5" customHeight="1" spans="1:5">
      <c r="A29" s="13" t="s">
        <v>7</v>
      </c>
      <c r="B29" s="16" t="s">
        <v>7</v>
      </c>
      <c r="C29" s="14" t="s">
        <v>7</v>
      </c>
      <c r="D29" s="17" t="s">
        <v>7</v>
      </c>
      <c r="E29" s="18">
        <v>0</v>
      </c>
    </row>
    <row r="30" ht="19.5" customHeight="1" spans="1:5">
      <c r="A30" s="13" t="s">
        <v>7</v>
      </c>
      <c r="B30" s="16" t="s">
        <v>7</v>
      </c>
      <c r="C30" s="14" t="s">
        <v>7</v>
      </c>
      <c r="D30" s="17" t="s">
        <v>7</v>
      </c>
      <c r="E30" s="18">
        <v>0</v>
      </c>
    </row>
    <row r="31" ht="19.5" customHeight="1" spans="1:5">
      <c r="A31" s="13" t="s">
        <v>7</v>
      </c>
      <c r="B31" s="16" t="s">
        <v>7</v>
      </c>
      <c r="C31" s="14" t="s">
        <v>7</v>
      </c>
      <c r="D31" s="17" t="s">
        <v>7</v>
      </c>
      <c r="E31" s="18">
        <v>0</v>
      </c>
    </row>
    <row r="32" ht="19.5" customHeight="1" spans="1:5">
      <c r="A32" s="13" t="s">
        <v>7</v>
      </c>
      <c r="B32" s="16" t="s">
        <v>7</v>
      </c>
      <c r="C32" s="14" t="s">
        <v>7</v>
      </c>
      <c r="D32" s="17" t="s">
        <v>7</v>
      </c>
      <c r="E32" s="18">
        <v>0</v>
      </c>
    </row>
    <row r="33" ht="19.5" customHeight="1" spans="1:5">
      <c r="A33" s="13" t="s">
        <v>7</v>
      </c>
      <c r="B33" s="16" t="s">
        <v>7</v>
      </c>
      <c r="C33" s="14" t="s">
        <v>7</v>
      </c>
      <c r="D33" s="17" t="s">
        <v>7</v>
      </c>
      <c r="E33" s="18">
        <v>0</v>
      </c>
    </row>
    <row r="34" ht="19.5" customHeight="1" spans="1:5">
      <c r="A34" s="13" t="s">
        <v>7</v>
      </c>
      <c r="B34" s="16" t="s">
        <v>7</v>
      </c>
      <c r="C34" s="14" t="s">
        <v>7</v>
      </c>
      <c r="D34" s="17" t="s">
        <v>7</v>
      </c>
      <c r="E34" s="18">
        <v>0</v>
      </c>
    </row>
    <row r="35" ht="19.5" customHeight="1" spans="1:5">
      <c r="A35" s="13" t="s">
        <v>7</v>
      </c>
      <c r="B35" s="16" t="s">
        <v>7</v>
      </c>
      <c r="C35" s="14" t="s">
        <v>7</v>
      </c>
      <c r="D35" s="17" t="s">
        <v>7</v>
      </c>
      <c r="E35" s="18">
        <v>0</v>
      </c>
    </row>
    <row r="36" ht="17.25" customHeight="1" spans="1:5">
      <c r="A36" s="19"/>
      <c r="B36" s="19"/>
      <c r="C36" s="19"/>
      <c r="D36" s="20"/>
      <c r="E36" s="20"/>
    </row>
    <row r="37" ht="4.5" customHeight="1" spans="1:5">
      <c r="A37" s="2" t="s">
        <v>7</v>
      </c>
      <c r="B37" s="2" t="s">
        <v>7</v>
      </c>
      <c r="C37" s="2" t="s">
        <v>7</v>
      </c>
      <c r="D37" s="2" t="s">
        <v>7</v>
      </c>
      <c r="E37" s="2" t="s">
        <v>7</v>
      </c>
    </row>
  </sheetData>
  <mergeCells count="2">
    <mergeCell ref="A2:E2"/>
    <mergeCell ref="A36:E36"/>
  </mergeCells>
  <printOptions horizontalCentered="1"/>
  <pageMargins left="0.798611111111111" right="0.401388888888889" top="0.798611111111111" bottom="0.401388888888889" header="0.519444444444444" footer="0.259722222222222"/>
  <pageSetup paperSize="9" orientation="portrait" blackAndWhite="1"/>
  <headerFooter alignWithMargins="0">
    <oddFooter>&amp;C&amp;P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 </vt:lpstr>
      <vt:lpstr>Sheet1</vt:lpstr>
      <vt:lpstr>Sheet2</vt:lpstr>
      <vt:lpstr>Sheet3</vt:lpstr>
      <vt:lpstr>机电 </vt:lpstr>
      <vt:lpstr>金属</vt:lpstr>
      <vt:lpstr>表 05 施工临时工程概算表 (2)</vt:lpstr>
      <vt:lpstr>表 06 独立费用概算表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Mrs fu</cp:lastModifiedBy>
  <dcterms:created xsi:type="dcterms:W3CDTF">2006-09-13T11:21:00Z</dcterms:created>
  <dcterms:modified xsi:type="dcterms:W3CDTF">2024-06-26T09:46:03Z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B23A70B5DF57453982C67300AC44B406_13</vt:lpwstr>
  </property>
  <property fmtid="{D5CDD505-2E9C-101B-9397-08002B2CF9AE}" pid="3" name="KSOProductBuildVer">
    <vt:lpwstr>2052-12.1.0.17133</vt:lpwstr>
  </property>
</Properties>
</file>