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招标清单" sheetId="1" r:id="rId1"/>
    <sheet name="工作量拆分表" sheetId="5" state="hidden" r:id="rId2"/>
    <sheet name="产品展示及指挥中心装修及配套设备" sheetId="4" state="hidden" r:id="rId3"/>
  </sheets>
  <calcPr calcId="144525"/>
</workbook>
</file>

<file path=xl/sharedStrings.xml><?xml version="1.0" encoding="utf-8"?>
<sst xmlns="http://schemas.openxmlformats.org/spreadsheetml/2006/main" count="752" uniqueCount="516">
  <si>
    <t>内蒙古敖伦布拉格产业园智慧园区项目（一期）技术参数</t>
  </si>
  <si>
    <t>序号</t>
  </si>
  <si>
    <t>名称</t>
  </si>
  <si>
    <t>招标规格参数</t>
  </si>
  <si>
    <t>单位</t>
  </si>
  <si>
    <t>数量</t>
  </si>
  <si>
    <t>备注</t>
  </si>
  <si>
    <t>一</t>
  </si>
  <si>
    <t>智慧园区平台框架建设（软件）</t>
  </si>
  <si>
    <t>园区公共服务平台底座</t>
  </si>
  <si>
    <t>可集成第三方软件，具有统一用户管理、统一认证、统一微服务架构、单点登录，应用集成等能力；</t>
  </si>
  <si>
    <t>套</t>
  </si>
  <si>
    <t>园区大数据平台</t>
  </si>
  <si>
    <t>可汇聚各种格式的工业实时数据、管理关系型数据、文件数据等，实现数据融合贯通，为园区各项应用提供数据融合、分析、报表、展示</t>
  </si>
  <si>
    <t>落地数据库建设</t>
  </si>
  <si>
    <t>统一平台端专用前置机
配置标准的园区落地库，提供免费访问接口</t>
  </si>
  <si>
    <t>园区平台初始化</t>
  </si>
  <si>
    <t>完成园区及企业的档案数据装载、用户及授权配置开发等</t>
  </si>
  <si>
    <t>手机移动端开发</t>
  </si>
  <si>
    <t>系统功能对应的为园区管理使用的手机移动端开发</t>
  </si>
  <si>
    <t>二</t>
  </si>
  <si>
    <t>经济调度模块</t>
  </si>
  <si>
    <t>经济调度软件</t>
  </si>
  <si>
    <t>按工信厅平台功能实现规上企业经济调度</t>
  </si>
  <si>
    <t>三</t>
  </si>
  <si>
    <t>能耗管理模块</t>
  </si>
  <si>
    <t>能耗采集设备</t>
  </si>
  <si>
    <t>能耗采集柜</t>
  </si>
  <si>
    <t>400*500*200配电采集箱，含电源、接线端子</t>
  </si>
  <si>
    <t>台套</t>
  </si>
  <si>
    <t>DTU（含物联卡）</t>
  </si>
  <si>
    <t>内嵌PPP、TCP/IP协议栈、支持RTU与DSC透明数据传输、支持移动运营商的APN专网、DSC寻址方式支持固定IP地址和域名
支持TCP/UDP/短信三种通信方式
TCP/UDP链路支持心跳功能
TCP/UDP链路重链接时间可配置
支持空闲下线和定时强制下线方式
短信支持7bit、8bit、UCS2编码，可以进行中文短信收发
短信号码支持国际区号及本地号码
支持自动上线工作模式
支持唤醒上线工作模式，可以通过短信、电话、RTU数据三种方式唤醒
支持串口输出调试信息
支持最高115200的串口波特率
通过专门的图形化配置工具进行参数配置</t>
  </si>
  <si>
    <t>个</t>
  </si>
  <si>
    <t>边缘采集器</t>
  </si>
  <si>
    <t>具备强大的图像显示和数据处理功能。
支持工业现场各类主流PLC、DSC、仪器仪表通信协议，具备一定的边缘数据处理功能。
触摸屏：电阻式 
内    存：64M  
存储设备：128M FLASH 
接    口：1×RS232、1×RS485、2×USB(1主1从)、1×LAN 
工作温度：0℃～45℃ 工作湿度： 5%～90% 
储存温度：-10℃～60℃ 
电磁兼容：符合工业三级标准 
防护等级：IP65（前面板） </t>
  </si>
  <si>
    <t>智能电表</t>
  </si>
  <si>
    <t>三相三线、三项四线多功能表通信协议：DL/T645协议；
接口：两路RS485，红外通信
测量精度：0.5S</t>
  </si>
  <si>
    <t>超声波流量计</t>
  </si>
  <si>
    <t>流速范围：0~10m/s
准确度：测量值的±1%
重复性：0.2%
键盘：16（4×4）轻触按键
显示屏：20×2点阵字符背光液晶显示
电源：10~36VDC/1Amax
外壳材质：PC/ABS塑料
防护等级：IP65
环境温度：-10℃~+50℃
输出：频率输出0-5kHz，OCT方式：4-20mA输出
通讯：RS-485通讯接口，支持Modbus协议
特点：
可做非接触式测量
无流动阻挠测量,无压力损失
可测量非导电性液体
适用口径: DN6-DN6500
适用温度: -30 to 400℃ (适用防爆区).
测厚探头（可选）测量范围:(1.0-200) mm
分辨率: 0.01 mm线性度: 0.1 mm
标准型: -20℃ to +60℃</t>
  </si>
  <si>
    <t>隔离栅</t>
  </si>
  <si>
    <t>供电电源
电源电压：24VDC±10%
电流消耗：&lt;60mA（24VDC供电时）
功率损耗：&lt;1.5W,（24VDC供电时）
输入信号：直流电流（电压）信号
电流输入阻抗：50Ω（4-20mA、±10mA、0~20mA）
电压输入阻抗：100K（电压范围≤10V）
输出
输出：RS485通信MODBUS-RTU协议
综合主要技术参数
标准精度：±0.2%F.S，±0.5%F.S
温度漂移：±0.015%/℃ 
响应时间：&lt;0.03s（10~90％） 
稳定时间：≤0.5s
电源变化影响：&lt;±0.1%（允许电压范围）
隔离耐压:2500VDC/分钟
绝缘电阻:＞100MΩ 
通讯距离：1200m
工作环境温度:－40~50℃ 
工作环境湿度:≤85RH％ 
储存环境温度:－30~60℃</t>
  </si>
  <si>
    <t>施工辅材</t>
  </si>
  <si>
    <t>包含光纤、网线、电源线、ODF、耦合器、线管等</t>
  </si>
  <si>
    <t>设备安装费</t>
  </si>
  <si>
    <t>设备安装调试费</t>
  </si>
  <si>
    <t>项</t>
  </si>
  <si>
    <t>能耗管理软件</t>
  </si>
  <si>
    <t>能耗监测</t>
  </si>
  <si>
    <t>按工信厅平台功能实现高耗能企业实时数据分析、展示、报表等</t>
  </si>
  <si>
    <t>四</t>
  </si>
  <si>
    <t>应急管理模块</t>
  </si>
  <si>
    <t>应急采集设备</t>
  </si>
  <si>
    <t>数据隔离网关</t>
  </si>
  <si>
    <t>结构：“2+1”双主机结构 
网络接口：4×10/100/1000Mbps 电口（单侧）
串口：4 路 RS485/232 
看门狗：支持 
安装方式：机架式  
电源：220V AC 
工作温度：0℃-40℃ 
工业协议：Modbus、IEC 104、DNP 3、DLT 645、OPC、Siemens AB GE 
Mitsubishi FINSNET、BACNet、协议定制开发</t>
  </si>
  <si>
    <t>台</t>
  </si>
  <si>
    <t>接口扩展</t>
  </si>
  <si>
    <t>第三方系统对接接口费用</t>
  </si>
  <si>
    <t>球型鹰眼</t>
  </si>
  <si>
    <t>支持GB35114安全加密
传感器类型: 【全景】1/1.8＂progressive scan CMOS，【细节】1/1.8＂progressive scan CMOS
最低照度:【全景】0.0005 Lux/F1.0（彩色），0.0001 Lux/F1.0（黑白）
支持GB35114安全加密
传感器类型: 【全景】1/1.8＂progressive scan CMOS，【细节】1/1.8＂progressive scan CMOS
最低照度:【全景】0.0005 Lux/F1.0（彩色），0.0001 Lux/F1.0（黑白）
光学变倍: 40倍
焦距: 【全景】2.8 mm；【细节】6~240 mm
视场角: 
水平视场角：56.6~1.8度（广角~望远） 
垂直视场角：33.7~1.0度（广角~望远） 
对角线视场角：63.4~2.0度（广角~望远）
红外照射距离: 250 m
防补光过曝: 支持
水平范围: 360°
垂直范围: -15°~90°（自动翻转）
主码流帧率分辨率:
【全景】50 Hz：25 fps（8160 × 2400）；60 Hz：30 fps（8160 × 2400）
【细节】50 Hz：25 fps（2560 × 1440） ；60 Hz：30 fps（2560 × 1440）  
视频压缩标准: H.265，H.264，MJPEG
网络存储: NAS（NFS，SMB/CIFS），ANR
网络接口: RJ45网口，自适应10 M/100 M/1000 M网络数据
光纤接口: FC接口，内置光纤模块，1000 M网络数据，波长TX1310/RX1550 nm，单模单纤，20 km传输距离
SD卡扩展: 支持MicroSD(即TF卡)/MicroSDHC/MicroSDXC卡，最大支持256 GB
报警输入: 7路报警输入
报警输出: 2路报警输出
音频输入: 1路音频输入
音频输出: 1路音频输出
具有RS485接口
供电方式: DC36 V
设备功耗: 最大功耗：135 W（其中红外灯最大功耗：12 W）
工作温湿度: -40 ℃~70 ℃，湿度小于90%
恢复出厂设置: 支持
除雾: 支持
防护: IP67
▲摄像机全景镜头光圈均不小于F1.0
摄像机内置除湿器，可对样机内部进行除湿，除去玻璃罩上的水状附着物。</t>
  </si>
  <si>
    <t>支架</t>
  </si>
  <si>
    <t>长壁装/铂晶灰/铝合金/</t>
  </si>
  <si>
    <t>高空瞭望布线电缆</t>
  </si>
  <si>
    <t>国标纯铜芯软电线电缆线3芯16平方。</t>
  </si>
  <si>
    <t>米</t>
  </si>
  <si>
    <t>包含光纤、网线、ODF、耦合器、线管等</t>
  </si>
  <si>
    <t xml:space="preserve">设备安装调试费 </t>
  </si>
  <si>
    <t>应急管理软件</t>
  </si>
  <si>
    <t>2.1</t>
  </si>
  <si>
    <t>应急管理</t>
  </si>
  <si>
    <t>按工信厅平台功能实现应急重点监管企业数据展示、分析等</t>
  </si>
  <si>
    <t>五</t>
  </si>
  <si>
    <t>环保监测模块</t>
  </si>
  <si>
    <t>微型空气质量监测站</t>
  </si>
  <si>
    <t>光离子气体传感器以及激光散射原理的颗粒物传感器对 NO2、SO2、CO、O3、TVOC、PM2.5、 PM10 等被监测物质进行实时监测，泵吸式采样，内置微型泵，保证流量稳定均匀，准 确度更高。支持选配集成气象模块对监测环境中的风速、风向、温度、湿度等多种气 象参数进行监测； 监测参数：PM2.5、PM10、SO2、NO2、CO、O3、TVOC、风速、风向、温度、湿度、大气 压、降雨量等监测四气</t>
  </si>
  <si>
    <t>结构：“2+1”双主机结构 
网络接口：4×10/100/1000Mbps 电口（单侧）
串口：4 路 RS485/232 
看门狗：支持 
电源：220V AC 
工作温度：0℃-40℃ 
工业协议：Modbus、IEC 104、DNP 3、DLT 645、OPC、Siemens AB GE 
Mitsubishi FINSNET、BACNet、协议定制开发</t>
  </si>
  <si>
    <t>硬盘录像机</t>
  </si>
  <si>
    <t>8路H.265、H.264混合接入；128M接入/128M存储/256M转发/；2盘位/1个HDMI、1个VGA，异源输出；报警4进1出；8路1080P或2路4K H.265、H.264混合解码；1个千兆网口+8个100M PoE网口；1个USB2.0，1个USB3.0；Smart 2.0/ANR/智能检索/浓缩播放/车牌检索/人脸检索/热度图/客流量统计/视频摘要回放/分时段回放/超高倍速回放/双系统备份</t>
  </si>
  <si>
    <t>监控级硬盘</t>
  </si>
  <si>
    <t>3.5寸AI硬盘SEAGATE,SKYHAWK,6TB,256MB,SATA 6Gb/s</t>
  </si>
  <si>
    <t>块</t>
  </si>
  <si>
    <t>工业级交换机</t>
  </si>
  <si>
    <t>8口（根据现场需求适当增加）</t>
  </si>
  <si>
    <t>包含光纤、网线、电源线、ODF、耦合器、线管等（符合国标产品）</t>
  </si>
  <si>
    <t>固废无人值守计量系统块设备</t>
  </si>
  <si>
    <t>挡车器</t>
  </si>
  <si>
    <t>工作电源：AC220V±10%50HZ/工作温度：-40°C〜+70°C/遥控频率：433/430HZ/遥控距离：W30M （交流）/200M（直流）/升降时间：3S/6S/
方向：直杆左右可调/遥控学习：交流不同编码的6组/可配杆型：闸杆长度1至6米可选（可直杆/栅栏 /曲臂/椭圆胶条杆/泡沫杆4米）</t>
  </si>
  <si>
    <t>定位器</t>
  </si>
  <si>
    <t>通过RS232串口或TCP/IP （广域网或局域网）网络模块实现与中心计算机的连接；协议对外开放，支持丛文管理平台。
主机自带2个有线防区，通过总线可外接127个防区扩展模块或8防区总线报警主机，最大支持1018个防区；
双通讯485总线输出；
在通讯总线上的设备都可以带有1- 64个输出，其中报警模块最多带有1个输出；
内置双总线驱动器，串口模块及串口连接线，可实现与中心计算机的直接；
多种联动输出功能，最多4096路联动输出；</t>
  </si>
  <si>
    <t>LED显示屏</t>
  </si>
  <si>
    <r>
      <rPr>
        <sz val="10"/>
        <rFont val="宋体"/>
        <charset val="134"/>
      </rPr>
      <t>模组规格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P10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 xml:space="preserve">
像素间距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10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mm
像素密度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10000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pixel/㎡
模组尺寸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320*160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mm
模组分辨率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32*16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pixel
亮度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≥1000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cd/㎡
视角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水平≥160°/垂直≥120°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 xml:space="preserve">
刷新率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480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Hz
屏幕显示尺寸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608cm×32cm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1.945㎡
模组数量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19块*2块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38块
屏幕点数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长608*高32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19456像素点
平整度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模组拼接间隙≤0.15 mm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mm
供电电压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≥4.5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V
电源净重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0.432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KG
显示颜色</t>
    </r>
    <r>
      <rPr>
        <sz val="10"/>
        <rFont val="Arial"/>
        <charset val="134"/>
      </rPr>
      <t xml:space="preserve">		</t>
    </r>
    <r>
      <rPr>
        <sz val="10"/>
        <rFont val="宋体"/>
        <charset val="134"/>
      </rPr>
      <t xml:space="preserve">
平均功耗</t>
    </r>
    <r>
      <rPr>
        <sz val="10"/>
        <rFont val="Arial"/>
        <charset val="134"/>
      </rPr>
      <t xml:space="preserve">		</t>
    </r>
    <r>
      <rPr>
        <sz val="10"/>
        <rFont val="宋体"/>
        <charset val="134"/>
      </rPr>
      <t>W/m2
最大功耗</t>
    </r>
    <r>
      <rPr>
        <sz val="10"/>
        <rFont val="Arial"/>
        <charset val="134"/>
      </rPr>
      <t xml:space="preserve">		</t>
    </r>
    <r>
      <rPr>
        <sz val="10"/>
        <rFont val="宋体"/>
        <charset val="134"/>
      </rPr>
      <t>W/m2</t>
    </r>
  </si>
  <si>
    <t>平米</t>
  </si>
  <si>
    <t>摄像头</t>
  </si>
  <si>
    <t>400万普通网络摄像机/支持云平台接入
支持IP67/支持数字宽动态,背光补偿,3d数字降噪支持移动侦测,遮挡报警,非法登录</t>
  </si>
  <si>
    <t>枪机摄像头支架</t>
  </si>
  <si>
    <t>壁装支架；适用范围 适合枪型、筒型、一体型摄像机壁装；材料：铝合金；调整角度 水平：360°，垂直：-45°~45°</t>
  </si>
  <si>
    <t>抓拍摄像头</t>
  </si>
  <si>
    <t>支持标准的256 GB Micro SD/Micro SDHC/Micro SDXC卡存储，支持10 M/100 M自适应网口，最高分辨率可达200万像素， 电源供应：AC：24 V ± 20%；防护等级：IP66</t>
  </si>
  <si>
    <t>车牌抓拍摄像头支架</t>
  </si>
  <si>
    <t>八角杆支架安装</t>
  </si>
  <si>
    <t>工控机</t>
  </si>
  <si>
    <t>不低于14槽背板架装工业机箱,配置前置风扇,灵活的机械设计支持PS/2单电源和冗余电源</t>
  </si>
  <si>
    <t>24口交换机</t>
  </si>
  <si>
    <t>以太网交换机主机,24个10/100Base-T,2个10/100/1000Base-T与1000Base-X SFP COMBO,交流供电</t>
  </si>
  <si>
    <t>2.10</t>
  </si>
  <si>
    <t>网络音柱</t>
  </si>
  <si>
    <r>
      <rPr>
        <sz val="10"/>
        <rFont val="宋体"/>
        <charset val="134"/>
      </rPr>
      <t>网络接口：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10/100Base-TX自适应网络，RJ45接口，收发数据指示
网络协议：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支持TCP、UDP、ARP、ICMP，DHCP，DNS，IGMP等
广播输出：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自带60W功放和喇叭
输入电压：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DC 20-24V
功耗：</t>
    </r>
    <r>
      <rPr>
        <sz val="10"/>
        <rFont val="Arial"/>
        <charset val="134"/>
      </rPr>
      <t xml:space="preserve">		</t>
    </r>
    <r>
      <rPr>
        <sz val="10"/>
        <rFont val="宋体"/>
        <charset val="134"/>
      </rPr>
      <t>静态&lt;300mW
工作温度：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0℃～55℃（宽温版本：-40℃～80℃）</t>
    </r>
  </si>
  <si>
    <t>网络机柜</t>
  </si>
  <si>
    <t>尺寸: 600x600x1610mm/颜色: 黑色
容量: 32U/配置: 8位10APDU一个
固定板1块风扇部件1组
（符合国标产品）</t>
  </si>
  <si>
    <t>显示器</t>
  </si>
  <si>
    <t>面板尺寸: 21.5英寸FHD窄边框 显示色彩: 1677.7万色
接口类型: HDM1.4、VGA
、内置电源 线材: HDMI+电源线</t>
  </si>
  <si>
    <t>包含光纤、网线、电源线、ODF、耦合器、线管、综合布线等（符合国标产品）</t>
  </si>
  <si>
    <t>环保监测软件</t>
  </si>
  <si>
    <t>环保监测</t>
  </si>
  <si>
    <t>按工信厅平台功能实现涉环企业环保数据分析、展示等</t>
  </si>
  <si>
    <t>六</t>
  </si>
  <si>
    <t>交通物流模块</t>
  </si>
  <si>
    <t>GPS车辆管理设备</t>
  </si>
  <si>
    <t>车辆GPS</t>
  </si>
  <si>
    <t>4G通讯：支持4G模块国内全网通，Mini SIM卡插槽
平台对接：支持JT808、JT1078音视频协议；支持苏标主动安全协议；实时上传视频、录像回放、经纬度和速度等信息上传
一键报警：支持2路有线报警或1路蓝牙报警
安装方便，操作简单，即插即录，通电后自动录像
摄像头分辨率 1440P(2560*1440)
录像分辨率 1080P@25fps（默认）、720P@25fps
镜头最大角度 对角线153°、水平127°
传感器类型 CMOS
视频压缩标准 H.264或H.265
OSD叠加 显示记录的日期、时间、GPS速度等内容
图片格式 采用JPEG编码
光圈 F1.8
存储介质 双TF卡，单卡最大支持256GB（汽车电子存储卡）
通讯模块 Wi-Fi、蓝牙、4G、
传感器 GPS/北斗、六轴陀螺仪
4路TVI摄像头接入 最多支持4路输入TVI 720P@25fps
接口
通讯接口 USB2.0、SIM卡
IO接口 2路输入
音频 MIC输入、内置扬声器输出
一般规范
工作温度和湿度 -20℃~60℃，95%
电源供应 DC9~16V 2A
功耗 ≤10W
电容 5F</t>
  </si>
  <si>
    <t>卡口系统设备</t>
  </si>
  <si>
    <t>抓拍单元</t>
  </si>
  <si>
    <t>图像输出格式：JPEG
输出：电平量信号
通讯接口：2个RJ45 100M/1000M自适应网口，3个RS485接口，1个RS232接口
触发输入：1个触发/报警输入
触发输出：7路F+F-输出接口,可作为补光灯同步输出控制
同步输入：SYNC信号灯电源同步输入
存储支持：支持TF卡、USB、云存储协议
自动光圈镜头：支持
工作电压：100VAC～240VAC；频率：48Hz～52Hz；
功耗：20W MAX
▲支持车辆子品牌识别功能，通过车头可识别不低于7100种，通过车尾可识别不低于3800种，全天识别准确率不低于99%
▲支持识别不低于43种车型，包括轻型普通货车、轻型厢式货车、轻型平板货车、微型轿车、小型轿车、小型客车、小型越野客车、小型面包车、中型罐式货车、中型仓栅式货车、中型普通货车、中型普通半挂车、中型普通客车、中型平板货车、中型牵引车、中型厢式货车、中型厢式半挂车、中型特殊结构货车、中型平板半挂车、重型特殊结构货车、重型罐式挂车、重型普通货车、重型牵引力车、重型多结构货车、重型厢式挂车、重型车辆运输车，重型集装箱车，重型集装箱车挂车、重型普通全挂车、重型厢式货车、大型无轨电车、大型普通客车、大型双层客车、大型专用校车、专用客车、大型专项作业车、轮式平地机械，轮式挖掘机械，轮式装载机械，普通二轮摩托车，轻便侧三轮摩托车，轻便正三轮载货摩托车，轻便正三轮载客摩托车等</t>
  </si>
  <si>
    <t>补光灯产品</t>
  </si>
  <si>
    <t>暖光 16颗 LED常亮灯
光源类型：原装进口大功率LED，三车道补光
LED灯珠数量：16颗
发光角度：40°
最佳补光距离：16米-25米
触发方式：光敏控制
防护等级：IP66
功率：最大功率36W(实际功率与控制方式有关)</t>
  </si>
  <si>
    <t>气体爆闪灯</t>
  </si>
  <si>
    <t>单车道气体闪光灯，单次闪光能量≥200J，白天可看清前排司乘人员面部特征；峰值 功率大，有效提升白天人脸效果；具有光敏，支持白天和晚上两档亮度，可通过 RS485 调节亮度值；回电时间＜67ms，有效补光距离 16m～25m；工作环境-25～+70℃；灯体 设计新颖别致，具有手动万向节，调节方便；内置光栅（可选配外置光栅），可有效 减少光污染；防护等级：IP65；电源：AC220V±10%； 工作湿度：湿度 5%~95%@40℃，无凝结</t>
  </si>
  <si>
    <t>终端服务器</t>
  </si>
  <si>
    <t xml:space="preserve">【常规】【4路IPC接入】【2T】
嵌入式操作系统，内置1块2T硬盘；
双网卡，具备4个100M以太网接口及2个1000M以太网接口、2个1000M SFP光纤接口；
坚固紧凑无风扇设计，体积小巧，适合在路边机柜及抱杆机柜使用，单面接口设计，更便于施工操作；
最大支持2TB硬盘存储，图片与录像可设置配额；
支持对通行车辆的信息（记录和图片、录像）存储；
可配置多种字符叠加、图片合成模式；
支持区间测速功能；
可配置增加GPS校时模块，标配不支持，如果需要走ZTA下单；
</t>
  </si>
  <si>
    <t>机柜产品</t>
  </si>
  <si>
    <t>【抱杆机柜】
尺寸：400mmX300mmX500mm
内含双路220V电源防雷，双路10A空气开关一个，3芯插座一个，抱杆安装
结构：整体结构采用拼焊结构，牢固、钢性好、牢固可靠
防护等级IP55，保护内部设备不受外界恶劣环境的干扰
机柜采用主体焊接、部分拼装的结构，保证了防护性
采用的是专用户外柜锁，具有良好的防水、防盗性能
环境适应性好，能最大限度地降低设备对环境的要求接地系统安全可靠
机柜底部进出线缆，有效实现防水、防尘
机柜采用抱杆安装方式，具有防虫、防鼠功效
一般规范
工作湿度：湿度5%~95%@40℃，无凝结
工作温度：温度-40℃~70℃</t>
  </si>
  <si>
    <t>智能球型摄像机</t>
  </si>
  <si>
    <t>内置2颗GPU芯片
在彩色模式下，当环境照度降低至一定值，可自动开启白光补光灯，在白天、夜晚均可输出彩色视频图像
焦距: 【全景】4 mm；【细节】4.8 mm~110 mm，23倍光学变倍
视场角:  
【全景】水平视场角：83.6°，垂直视场角：44.6°
【细节】水平视场角：55°~2.7°（广角~望远） 
白光照射距离: 【全景】30m
红外照射距离: 【细节】100m
水平范围: 360°
垂直范围: -15°~90°（自动翻转）
水平速度: 水平键控速度：0.1°~80°/s，速度可设；水平预置点速度：80°/s
垂直速度: 垂直键控速度：0.1°~80°/s，速度可设；垂直预置点速度：80°/s
主码流帧率分辨率:  
【全景】50 Hz：25 fps（1920 × 1080）；60 Hz：30 fps（1920 × 1080）
【细节】50 Hz：25 fps（2560 × 1440）；60 Hz：30 fps（2560 × 1440）
视频压缩标准: H.265，H.264，MJPEG
网络存储: NAS（NFS，SMB/CIFS），ANR
网络接口: RJ45网口，自适应10 M/100 M网络数据
SD卡扩展: 内置MicroSD卡插槽，支持MicroSD(即TF卡)/MicroSDHC/MicroSDXC卡（最大支持256 GB）
报警输入: 1路报警输入  报警输出: 1路报警输出 音频输入: 1路音频输入  音频输出: 1路音频输出
供电方式: DC12 V，PoE+（802.3at）
设备功耗: 最大功耗24 W（其中除雾加热4 W，补光灯10 W） 
工作温湿度: -30 ℃~65 ℃；湿度小于90%  恢复出厂设置:支持 除雾:加热玻璃除雾  防护: IP66
▲内置2个镜头，可以输出两路视频图像，1路全景视频图像、1路细节视频图像
▲具备智能分析抗干扰功能，当篮球、小狗、树叶等非人或车辆目标经过检测区域时，不会触发报警。</t>
  </si>
  <si>
    <t>摄像机支架</t>
  </si>
  <si>
    <t>无线网桥</t>
  </si>
  <si>
    <t>室外2.4/5Ghz无线网桥工业级1-10公里 点对点传输CEP自动接桥 （10公里、600V防雷5G无线网桥</t>
  </si>
  <si>
    <t>对</t>
  </si>
  <si>
    <t>L杆+机座</t>
  </si>
  <si>
    <t>定制 6000*6000（含杆件、取电、网络及其他附属设施）</t>
  </si>
  <si>
    <t>根</t>
  </si>
  <si>
    <t>电缆</t>
  </si>
  <si>
    <t>交通物流模块软件</t>
  </si>
  <si>
    <t>交通物流</t>
  </si>
  <si>
    <t>按工信厅平台功能实现软件部署</t>
  </si>
  <si>
    <t>园区视频综合管控平台</t>
  </si>
  <si>
    <t>产品基础包、视频接入、工作台、物联网底座、门禁管理、卡口、道路监控、高空瞭望等</t>
  </si>
  <si>
    <t>七</t>
  </si>
  <si>
    <t>综合服务模块</t>
  </si>
  <si>
    <t>综合服务模块设备</t>
  </si>
  <si>
    <t>交通诱导屏</t>
  </si>
  <si>
    <t>彩色LED 4平方米、户外含安装辅材</t>
  </si>
  <si>
    <t>信息发布系统（定制）</t>
  </si>
  <si>
    <t>公示屏信息发布开发及数据传输</t>
  </si>
  <si>
    <t>户外显示屏安装</t>
  </si>
  <si>
    <t>综合服务软件</t>
  </si>
  <si>
    <t>综合服务</t>
  </si>
  <si>
    <t>按工信厅平台功能实现视频会议等（终端设备根据现场配置）</t>
  </si>
  <si>
    <t>八</t>
  </si>
  <si>
    <t>人力资源模块</t>
  </si>
  <si>
    <t>人力资源模块软件</t>
  </si>
  <si>
    <t>人力资源</t>
  </si>
  <si>
    <t>按工信厅平台功能实现人力资源模块
园区需负责整理好所需的企业数据，并上传到统一平台</t>
  </si>
  <si>
    <t>九</t>
  </si>
  <si>
    <t>三维建设</t>
  </si>
  <si>
    <t>园区航拍扫描费用</t>
  </si>
  <si>
    <t>无人机扫描园区形成三维地图</t>
  </si>
  <si>
    <t>平方公里</t>
  </si>
  <si>
    <t>园区全数字化三维建设</t>
  </si>
  <si>
    <t>数字三维沙盘，进行二次开发与数字化工程实施，企业数据化标注</t>
  </si>
  <si>
    <t>十</t>
  </si>
  <si>
    <t>基础设施</t>
  </si>
  <si>
    <t>数据指挥中心</t>
  </si>
  <si>
    <t>基础装修</t>
  </si>
  <si>
    <t>墙面、顶面、刷乳胶漆；地面铺硬质塑胶防滑地板；顶灯、窗帘等装饰装修</t>
  </si>
  <si>
    <t xml:space="preserve">指挥中心设备 </t>
  </si>
  <si>
    <t>LED大屏</t>
  </si>
  <si>
    <r>
      <rPr>
        <sz val="10"/>
        <rFont val="宋体"/>
        <charset val="134"/>
      </rPr>
      <t>1）小间距LED全彩显示屏；
2）像素间距：小于等于</t>
    </r>
    <r>
      <rPr>
        <sz val="10"/>
        <rFont val="Microsoft YaHei"/>
        <charset val="134"/>
      </rPr>
      <t>&lt;</t>
    </r>
    <r>
      <rPr>
        <sz val="10"/>
        <rFont val="宋体"/>
        <charset val="134"/>
      </rPr>
      <t>1.5625mm；
3）封装品牌：国产铜线；
4）箱体比例：16:9，全封闭压铸铝材质；
5）像素结构：共阴SMD；
6）箱体分辨率：384 × 216；
7）像素密度：409600点/㎡；
8）光学参数：显示屏亮度≥600cd/㎡，色温：3000K-10000K可调，水平、垂直视角≥160°，推荐视距：6m，亮度均匀性≥97%，最大对比度≥3000:1；刷新率：3840Hz；
9）电气参数：峰值功耗≤290W/㎡，平均功耗＜97W/㎡，供电要求110~220VAC±15%；
10）工作温度范围0—40℃，存储温度范围-10—50℃，工作湿度范围（RH）无结露10-60%，带包装存储湿度范围（RH）无结露10-70%；
11）功能特性：支持任意方向、任意尺寸、任意造型拼接，画面均匀一致，无黑线，实现真正无缝拼接；
12）维护方式：完全前维护，灯板电源和接收卡均在前面维护；
13)支持全灰阶校正，通过采集屏幕不同亮度下数据，进行校正处理，实现不同亮度下调用对应的校正系数，从而实现在不同亮度下屏幕显示一致性都较好；
14)</t>
    </r>
    <r>
      <rPr>
        <b/>
        <sz val="10"/>
        <rFont val="宋体"/>
        <charset val="134"/>
      </rPr>
      <t>★产品支持无信号输入自动熄屏待机，有信号输入自动唤醒功能；</t>
    </r>
    <r>
      <rPr>
        <sz val="10"/>
        <rFont val="宋体"/>
        <charset val="134"/>
      </rPr>
      <t xml:space="preserve">
15)▲具备智能节能功能，自动检测当前环境是否有人，无人时自动调暗屏幕画面或黑屏；
16)▲产品可通过遥控器的操作，对图像的对比度、清晰度、饱和度、色温以及图像模式进行调节设置。
17）▲支持在无信号时（网络掉线、HDMI线故障等），保留最后一帧画面显示。</t>
    </r>
  </si>
  <si>
    <t>LED发送卡</t>
  </si>
  <si>
    <t>1)LED全彩显示屏控制器,1路DVI输入，1路HDMI输入；6路网口输出；
2)带载分辨率1920x120060Hz；
3)极限带载分辨率：极限宽度（3840*600@60Hz），极限高度（548*3840@60Hz）。</t>
  </si>
  <si>
    <t>LED支架</t>
  </si>
  <si>
    <r>
      <rPr>
        <sz val="10"/>
        <color theme="1"/>
        <rFont val="宋体"/>
        <charset val="134"/>
      </rPr>
      <t xml:space="preserve">1)一般用于箱体产品；
2）落地安装；
</t>
    </r>
    <r>
      <rPr>
        <sz val="10"/>
        <rFont val="宋体"/>
        <charset val="134"/>
      </rPr>
      <t>3）与LED同一品牌，边框、支架颜色与装修适配；</t>
    </r>
    <r>
      <rPr>
        <sz val="10"/>
        <color theme="1"/>
        <rFont val="宋体"/>
        <charset val="134"/>
      </rPr>
      <t xml:space="preserve">
4）地面需考虑承重。</t>
    </r>
  </si>
  <si>
    <t>LED配电柜</t>
  </si>
  <si>
    <t>1)类型：20KW配电柜；（元器件品牌：欧姆龙、德力西、施耐德）
2)控制：PLC控制器，网络远程控制；
3）元器件：断路器，接触器；
4)输入电压：380V，三相五线；
5）输出电压：220V；
6）输出回路：6个单相回路。</t>
  </si>
  <si>
    <t>视频综合一体机机箱</t>
  </si>
  <si>
    <r>
      <rPr>
        <sz val="10"/>
        <rFont val="宋体"/>
        <charset val="134"/>
      </rPr>
      <t xml:space="preserve">标准机箱，满足各种规模的监控需求；标准机架式设计，运营级ATCA机箱系统；插拔式模块化设计，可根据需求灵活扩展；3槽位机箱，双电源适配器，单主控板；业务模块支持热插拔、双电源冗余、智能风扇自动调温，确保系统稳定可靠；双高速无阻塞背板设计，满足大容量视频数据高速交换的需求；
具备三码流编码功能：样机支持主码流、子码流、第三码流编码输出功能；
▲产品应支持超高分辨率输入能力须满足或超过以下分辨率：支持接入4096x4320、8192x2160、15360x6480、15360x8460、16384x6480等分辨率图像信号；
</t>
    </r>
    <r>
      <rPr>
        <b/>
        <sz val="10"/>
        <rFont val="宋体"/>
        <charset val="134"/>
      </rPr>
      <t>★投标产品支持1、2、4、6、8、9、12、16、25、32、36、48、64画面分割显示</t>
    </r>
    <r>
      <rPr>
        <sz val="10"/>
        <rFont val="宋体"/>
        <charset val="134"/>
      </rPr>
      <t>；
▲产品的信号源采集后经过高速背板总线到输出显示所用时间应≤35ms；图像切换时间应＜20ms；
产品应能通过手动或自动操作，对前端设备的各种动作进行遥控；应能设定控制的优先级，对级别高的用户请求应保证优先响应。可提供对前端设备进行独占性控制的锁定及解锁功能，锁定和解锁方式可设定。</t>
    </r>
  </si>
  <si>
    <t>8口HDMI输入板</t>
  </si>
  <si>
    <t>视频输入口：8路视频输入，HDMI口（HDMI音频内嵌，实现HDMI视音频信号通过HDMI线接入）；
输入分辨率：1024×768@60Hz、1280×1024@60Hz、1280×800@60Hz、1366×768@60Hz、1440×900@60Hz、1680×1050@60Hz、1280×960@60Hz、1600×1200@60Hz、1280×720P@50Hz、1280×720P@60Hz、1920×1080I@50Hz、1920×1080I@60Hz、1920×1080P@50Hz、1920×1080P@60Hz；
编码标准：标准H.264；
编码能力：8路，支持的编码分辨率为：1080P/720P/4CIF/CIF/QCIF。</t>
  </si>
  <si>
    <t>8口DVI输出板</t>
  </si>
  <si>
    <t>8个DVI输出口，支持小间距全彩显示屏，分辨率适应性更佳;支持16路800W/64路1080P/128路720P/256路4CIF解码H.264/H.265解码；支持大屏拼接漫游；1个DB15转8路音频输出。</t>
  </si>
  <si>
    <t>4口DP输入板</t>
  </si>
  <si>
    <t>支持4路DP输入，4096*2160分辨率无编码功能，支持输入拼接，最大12个输入拼接为1个输入源。
标准：DP1.2标准。</t>
  </si>
  <si>
    <t>DVI输出线</t>
  </si>
  <si>
    <t>DVI-D电缆,单通道,28AWG,4.5m,黑色
端子镀金，耐氧化，阻抗小，信号传输更稳定；
双磁环设计，抗干扰，信号高效传输；
即插即用，无需驱动程序；
环保加厚外被，耐磨抗弯折，不易断裂，经久耐用；
内置均衡器，信号传输距离更长，满足长距离使用场景；
对于穿管场景，采用航空头设计，施工更方便；
产品经过多项专业测试，有品质保证；
自带螺柱，可以固定在设备上，使用稳定可靠。
产品特性
接口类型：DVI；
视频版本：DVI；
支持最大分辨率：1080P60Hz；
线缆类型（音视频线）：铜缆。</t>
  </si>
  <si>
    <t>HDMI输入线</t>
  </si>
  <si>
    <t>HDMI电缆,1080P,10m,黑色
端子镀金，耐氧化，阻抗小，信号传输更稳定；
即插即用，无需驱动程序；
环保加厚外被，耐磨不易破裂，经久耐用；
产品经过多项专业测试，有品质保证。
产品特性
接口类型：HDMI；
视频版本：HDMI1.3；
支持最大分辨率：1080P60Hz；
线缆类型（音视频线）：铜缆。</t>
  </si>
  <si>
    <t>DP输入线</t>
  </si>
  <si>
    <t>支持最大传输距离50米。
支持DP1.4标准，最高支持4K144Hz和8K60Hz超高清显示；
即插即用，无需驱动程序；
无需任何外部供电；
线缆更轻、更细，重量和体积较传统铜缆减少70%；
没有辐射，抗电磁干扰强；
连接器带卡锁功能，连接牢靠稳定；
产品特性
接口类型：DP；
视频版本：DP1.4；
支持最大分辨率：8K60Hz、4K144HZ；
线缆类型（音视频线）：AOC。</t>
  </si>
  <si>
    <t>智能交互会议平板</t>
  </si>
  <si>
    <t>刷新率：60Hz；
像素间距：0.1645(H)×0.4935(V)mm；
物理分辨率：3840×2160@60Hz；
显示尺寸：86inchLED背光源；
背光源类型：DLED；
响应时间：6ms；
色域：90%NTSC（CIE1931）（Typ.）；
色深度：10bit；
对比度：5000：1（Typ.）；
亮度：350cd/m²；
可视角：178°(H)/178°(V)；
亮度：350cd/m²；
可视角：178°(H)/178°(V)；
CPU：4核A73×4，主频1.8GHz；
内置存储：64GB；
内存：8GB；
操作系统：Android；
网卡：内置千兆网卡，支持路由功能；
触控响应速度：＜10ms；
触摸方式：红外触控；
触摸精度：90%以上的触摸区域为±1mm；
玻璃：AG顺滑玻璃；
触控点：20点；
触摸工艺：零贴合；
内部喇叭：2.1声道，2×10W+20W；
蓝牙：内置BLE低功耗蓝牙模块，支持5.2及以下蓝牙版本；
音视频输出接口：LINEOUT1路；HDMIOUT1路，最大4K@60Hz；
控制接口：RS-2321个；
数据传输接口：USB接口前置USB3.0×2，板载USB3.0×1+USB2.0×1+TouchUSB2.0×1,Type-C全功能接口1路，支持USB2.0、DP和充电功能，支持NFC；
音视频输入接口：HDMIIN2路，最大4K@60Hz；LINEIN1路；
网络接口：RJ45(千兆网口)2个；
功耗：满载＜450W；
待机功耗：0.5W；
工作湿度：10%~90%RH；
工作温度：0℃~40℃；
摄像头分辨率：最大支持4K；
视场角：对角线120°水平110°；
像素：4800W；
摄像头功能：支持Android系统与OPS间智能切换，自动遮蔽，电动旋转，AutoFraming；
拾音距离：8m；
采样率：32K；
麦克风功能：支持回声消除，智能降噪；
麦克风采样位：16bit；
规格：全指向8阵列排布；
▲产品应支持关闭屏幕触控功能；应支持开启设备WIFI禁用、U盘拷贝权限；应支持OTA在线升级和本地U盘升级方式，可通过升级软件提示快捷进行会议平板版本和APP的升级，保持系统稳定性。
产品应配置NFC感应模块，可与支持NFC功能的移动设备实现触碰投屏操作
▲产品应内置快速批注球应用，点击触控快速进入批注书写状态，拖动任意位置可调；在任意通道下可一键快速进入批注；支持线性调节笔粗，支持常用笔迹色彩任意选择，批注时，支持手笔分离、同时书写。
擦除：支持不少于5种擦除方式：点擦、圈擦、手势板擦、一键清屏、惯性擦除</t>
  </si>
  <si>
    <t>智能交互会议平板支架</t>
  </si>
  <si>
    <t>满足“智能交互会议平板”的接入要求，材料符合国家标准</t>
  </si>
  <si>
    <t>台式电脑</t>
  </si>
  <si>
    <t>i5-1040016G内存512G硬盘HDMi接口（配置正版操作系统）</t>
  </si>
  <si>
    <t>≥23寸（与主机同一品牌）</t>
  </si>
  <si>
    <t>音响</t>
  </si>
  <si>
    <t>技术参数1.阻抗：8Ω2.频响：45Hz~20KHz3.额定功率：450W
4.峰值功率：1800W5.灵敏度：100dB/W/M6.最大声压级（额定/峰值）：127dB/133dB7.覆盖角度：(H)80°(V)60°8.高音：1.73"压缩高音单元×19.低音：15"低音×1</t>
  </si>
  <si>
    <t>音频处理器</t>
  </si>
  <si>
    <t>1.面板具备USB接口，支持多媒体存储，可进行播放或存储录播
2.配置双向RS-232接口，可用于控制外部设备。
3.配置RS-485接口，可实现自动摄像跟踪功能。
4.配置8通道可编程GPIO控制接口（可自定义输入输出）。
5.支持断电自动保护记忆功能。
6.支持通道拷贝、粘贴、联控功能。
7.Enternet多用途数据传输及控制端口，可以支持实时管理单台及多台设备。
8.支持通过浏览器访问设备，下载自带管理控制软件；软件界面直观、图形化，可工作在XP/Windows7、8、10等系统环境下。</t>
  </si>
  <si>
    <t>无线话筒</t>
  </si>
  <si>
    <t>1.带8级射频电平显示，8级音频电平显示，频道菜单显示，静音显示。
2.平衡和非平衡两种选择输出端口，适应不同的设备连接需求。
3.超强的抗干扰能力，能有效抑制由外部带来的噪音干扰及同频干扰。
4.红外对频功能，能方便、快捷的使发射机与接收机频率同步。
5.中频丰富，声音且有磁性感和混厚感，属人声话筒音持的精华。
6.轻触式按钮控制简捷，让用户使用更方便。
7.配套有1台接收主机和2个无线手持话筒。</t>
  </si>
  <si>
    <t>门禁系统</t>
  </si>
  <si>
    <t>包括指纹人脸识别、门磁、支架、电源等</t>
  </si>
  <si>
    <t>功放</t>
  </si>
  <si>
    <t>适配音频处理器的品牌，参数与整体系统适配</t>
  </si>
  <si>
    <t>均衡</t>
  </si>
  <si>
    <t>时序电源</t>
  </si>
  <si>
    <t>服务器机柜</t>
  </si>
  <si>
    <t>42U国标机柜</t>
  </si>
  <si>
    <t>安装辅材</t>
  </si>
  <si>
    <t>设备安装费，调试费</t>
  </si>
  <si>
    <t>十一</t>
  </si>
  <si>
    <t>园区网络及服务器系统</t>
  </si>
  <si>
    <t>租用政务云服务器</t>
  </si>
  <si>
    <t>WEB服务器</t>
  </si>
  <si>
    <t>16核，32G内存</t>
  </si>
  <si>
    <t>台/3年</t>
  </si>
  <si>
    <t>数据库服务器</t>
  </si>
  <si>
    <t>应用分析服务器</t>
  </si>
  <si>
    <t>APP服务器</t>
  </si>
  <si>
    <t>负载均衡服务器</t>
  </si>
  <si>
    <t>8核，16G内存</t>
  </si>
  <si>
    <t>GIS数据处理服务器</t>
  </si>
  <si>
    <t>备份服务器</t>
  </si>
  <si>
    <t>租用政务云网络</t>
  </si>
  <si>
    <t>互联网链路</t>
  </si>
  <si>
    <t>静态互联网专带，带宽100M</t>
  </si>
  <si>
    <t>年</t>
  </si>
  <si>
    <t>十二</t>
  </si>
  <si>
    <t>本地网络系统设备及存储及安全设备</t>
  </si>
  <si>
    <t>网络设备</t>
  </si>
  <si>
    <t>核心交换机</t>
  </si>
  <si>
    <t xml:space="preserve">交换容量≥19.8Tbps，IPv4包转发≥2880Mpps，槽位数量≥3，支持虚拟化技术，实配双引擎模块，双电源模块，千兆电接口不少于48个，万兆光接口不低于16个，含10个万兆模块 </t>
  </si>
  <si>
    <t>二级交换机</t>
  </si>
  <si>
    <t xml:space="preserve">交换容量≥336Gbps，包转发≥126Mpps，24个千兆电口+4个万兆光口，实配双电源，支持交换机虚拟化，含万兆光模块2个 </t>
  </si>
  <si>
    <t>弹性公网IP</t>
  </si>
  <si>
    <t>100Mbps</t>
  </si>
  <si>
    <t>互联网专线</t>
  </si>
  <si>
    <t>30M带宽</t>
  </si>
  <si>
    <t>条</t>
  </si>
  <si>
    <t>存储设备</t>
  </si>
  <si>
    <t>园区视频存储服务器</t>
  </si>
  <si>
    <r>
      <rPr>
        <sz val="10"/>
        <rFont val="宋体"/>
        <charset val="134"/>
      </rPr>
      <t xml:space="preserve">24盘位控制器磁盘阵列；640Mbps接入带宽,3个千兆数据网口；支持视频流和图片、smart、视频文件进行混合直写存储；支持SMART IPC接入，支持存储智能信息，实现智能事件检索功能，精确定位重点事件，并可通过平台进行智能浓缩播放，有效节省客户时间。4U机架式24盘位、16块8T企业级SATA磁盘；64位多核处理器、8GB（标配，可扩展至256G）；2个HDMI接口；2个SAS2.0接口；支持RAID 0、1、3、5、6、10、50，60；网络协议：RTSP/ONVIF/PSIA/SIP（GB/T28181）
</t>
    </r>
    <r>
      <rPr>
        <b/>
        <sz val="10"/>
        <rFont val="宋体"/>
        <charset val="134"/>
      </rPr>
      <t>★支持不低于2048Mbps图片转发；支持不低于2048Mbps图片并发输入，同时不低于2048Mbps图片并发输出</t>
    </r>
  </si>
  <si>
    <t>流媒体服务器</t>
  </si>
  <si>
    <t xml:space="preserve">4210×2/64G DDR4/600G 10K SAS×4(RAID_1)/SAS_HBA/1GbE×2+10GbE×2/550W(1+1)/2U/16DIMM2U双路标准机架式服务器CPU：2颗intel至强系列处理器，核数≥10核，主频≥2.2GHz内存：64G DDR4，16根内存插槽，最大支持扩展至2TB内存硬盘：4块600G 10K 2.5寸 SAS硬盘阵列卡：SAS_HBA卡, 支持RAID 0/1/10PCIE扩展：最大可支持6个PCIE扩展插槽网口：2个千兆电口，2个万兆光口其他接口：1个RJ45管理接口，后置2个USB 3.0接口，前置2个USB2.0接口，1个VGA接口电源：标配550W（1+1）高效铂金CRPS冗余电源 </t>
  </si>
  <si>
    <t>安全设备</t>
  </si>
  <si>
    <t>安全审计设备</t>
  </si>
  <si>
    <t>通过身份认证代理和对全网统一身份认证的支持，保障网络上的用户单点登陆全网通行。具有用户身份认证代理的功能，能够和证书认证服务系统交互，完成用户身份认证，根据认证结果核对该用户的可信网络访问权限，完成网络接入的鉴权控制。（含license5年授权）</t>
  </si>
  <si>
    <t>防火墙</t>
  </si>
  <si>
    <t>8GE+2GE(Bypass)+2Combo，8GE+2GE(Bypass)+2Combo 
管理支持基于命令行的配置管理
支持Web方式进行远程配置管理
支持SSM安全管理中心进行设备管理
支持标准网管 SNMPv3，并且兼容SNMP v1和v2
病毒防护：基于病毒特征进行检测；支持病毒库手动和自动升级；报文流处理模式；支持HTTP、FTP、SMTP、POP3协议；支持的病毒类型：Backdoor、Email-Worm、P2P-Worm、Trojan、AdWare、Virus等；支持病毒日志和报表（含病毒库5年更新服务）</t>
  </si>
  <si>
    <t>安全服务</t>
  </si>
  <si>
    <t>软件等保测评</t>
  </si>
  <si>
    <t>委托有资质的第三方完成软件等保测评</t>
  </si>
  <si>
    <t>十三</t>
  </si>
  <si>
    <t>系统集成费</t>
  </si>
  <si>
    <t>本项目软硬件系统集成费</t>
  </si>
  <si>
    <t>总计</t>
  </si>
  <si>
    <t>应用系统名称</t>
  </si>
  <si>
    <t>工作量核算（人月数）</t>
  </si>
  <si>
    <t>单价</t>
  </si>
  <si>
    <t>总价</t>
  </si>
  <si>
    <t>需求分析和建模20</t>
  </si>
  <si>
    <t>程序开发35</t>
  </si>
  <si>
    <t>软件测试30</t>
  </si>
  <si>
    <t>应用推广15</t>
  </si>
  <si>
    <t>（万元）</t>
  </si>
  <si>
    <t>牙克石高新区智慧园区建设工程项目</t>
  </si>
  <si>
    <t>（一）</t>
  </si>
  <si>
    <t>智慧园区平台框架建设</t>
  </si>
  <si>
    <t>统一用户、权限30</t>
  </si>
  <si>
    <t>统一角色、日志30</t>
  </si>
  <si>
    <t>单点登录10</t>
  </si>
  <si>
    <t>统一配置、鉴权30</t>
  </si>
  <si>
    <t>数据采集程序20</t>
  </si>
  <si>
    <t>数据清洗/加工30</t>
  </si>
  <si>
    <t>数据实时分析30</t>
  </si>
  <si>
    <t>结果数据输出/展示20</t>
  </si>
  <si>
    <t>落地数据库</t>
  </si>
  <si>
    <t>应用数据存储30</t>
  </si>
  <si>
    <t>实时数据存储30</t>
  </si>
  <si>
    <t>流媒体存储25</t>
  </si>
  <si>
    <t>文件存储15</t>
  </si>
  <si>
    <t>园区档案装载30</t>
  </si>
  <si>
    <t>企业档案装载30</t>
  </si>
  <si>
    <t>用户授权配置开发40</t>
  </si>
  <si>
    <t>小计</t>
  </si>
  <si>
    <t>（二）</t>
  </si>
  <si>
    <t>智慧园区平台统建功能模块</t>
  </si>
  <si>
    <t>经济调度模块（统建功能）</t>
  </si>
  <si>
    <t>免费</t>
  </si>
  <si>
    <t>经济调度模块（二级平台）</t>
  </si>
  <si>
    <t>数据填报系统15</t>
  </si>
  <si>
    <t>数据汇总10</t>
  </si>
  <si>
    <t>数据分析15</t>
  </si>
  <si>
    <t>数据报表20</t>
  </si>
  <si>
    <t>用户权限开发15</t>
  </si>
  <si>
    <t>数据展示25</t>
  </si>
  <si>
    <t>能耗管理模块（统建功能）</t>
  </si>
  <si>
    <t>能耗管理模块（二级平台）</t>
  </si>
  <si>
    <t>能耗监测模块</t>
  </si>
  <si>
    <t>4.1.1</t>
  </si>
  <si>
    <t>4.1.2</t>
  </si>
  <si>
    <t>4.1.3</t>
  </si>
  <si>
    <t>4.1.4</t>
  </si>
  <si>
    <t>4.1.5</t>
  </si>
  <si>
    <t>4.1.6</t>
  </si>
  <si>
    <t>能耗数据采集接口</t>
  </si>
  <si>
    <t>4.2.1</t>
  </si>
  <si>
    <t>框架创建</t>
  </si>
  <si>
    <t>4.2.2</t>
  </si>
  <si>
    <t>数据接口开发</t>
  </si>
  <si>
    <t>4.2.3</t>
  </si>
  <si>
    <t>数据标准化</t>
  </si>
  <si>
    <t>应急管理模块（统建功能）</t>
  </si>
  <si>
    <t>应急管理模块（二级平台）</t>
  </si>
  <si>
    <t>应急数据采集接口</t>
  </si>
  <si>
    <t>6.1.1</t>
  </si>
  <si>
    <t>6.1.2</t>
  </si>
  <si>
    <t>6.1.3</t>
  </si>
  <si>
    <t>应急视频接口</t>
  </si>
  <si>
    <t>6.2.1</t>
  </si>
  <si>
    <t>6.2.2</t>
  </si>
  <si>
    <t>视频接口开发</t>
  </si>
  <si>
    <t>6.2.3</t>
  </si>
  <si>
    <t>视频信号抓取</t>
  </si>
  <si>
    <t>环保监测模块（统建功能）</t>
  </si>
  <si>
    <t>环保监测模块（二级平台）</t>
  </si>
  <si>
    <t>智慧环保监测系统</t>
  </si>
  <si>
    <t>8.1.1</t>
  </si>
  <si>
    <t>环保数据接入</t>
  </si>
  <si>
    <t>8.1.2</t>
  </si>
  <si>
    <t>地图建模</t>
  </si>
  <si>
    <t>8.1.3</t>
  </si>
  <si>
    <t>环保信息标注</t>
  </si>
  <si>
    <t>环保数据采集接口</t>
  </si>
  <si>
    <t>8.2.1</t>
  </si>
  <si>
    <t>8.2.2</t>
  </si>
  <si>
    <t>8.2.3</t>
  </si>
  <si>
    <t>环保视频接口</t>
  </si>
  <si>
    <t>8.3.1</t>
  </si>
  <si>
    <t>8.3.2</t>
  </si>
  <si>
    <t>8.3.3</t>
  </si>
  <si>
    <t>数据清洗</t>
  </si>
  <si>
    <t>8.4.1</t>
  </si>
  <si>
    <t>数据整理</t>
  </si>
  <si>
    <t>8.4.2</t>
  </si>
  <si>
    <t>数据上传</t>
  </si>
  <si>
    <t>交通物流模块（统建功能）</t>
  </si>
  <si>
    <t>交通物流模块（二级平台）</t>
  </si>
  <si>
    <t>交通物流监测系统</t>
  </si>
  <si>
    <t>10.1.1</t>
  </si>
  <si>
    <t>二维图像开发</t>
  </si>
  <si>
    <t>10.1.2</t>
  </si>
  <si>
    <t>车辆信息录入</t>
  </si>
  <si>
    <t>10.1.3</t>
  </si>
  <si>
    <t>GPS信息绑定</t>
  </si>
  <si>
    <t>10.1.4</t>
  </si>
  <si>
    <t>实时展示系统</t>
  </si>
  <si>
    <t>10.1.5</t>
  </si>
  <si>
    <t>历史轨迹查询系统</t>
  </si>
  <si>
    <t>10.1.6</t>
  </si>
  <si>
    <t>用户权限开发</t>
  </si>
  <si>
    <t>固废无人计量系统</t>
  </si>
  <si>
    <t>10.2.1</t>
  </si>
  <si>
    <t>系统用户权限配置</t>
  </si>
  <si>
    <t>10.2.2</t>
  </si>
  <si>
    <t>称重计量模块</t>
  </si>
  <si>
    <t>10.2.3</t>
  </si>
  <si>
    <t>订单统计模块</t>
  </si>
  <si>
    <t>10.2.4</t>
  </si>
  <si>
    <t>回皮计量模块</t>
  </si>
  <si>
    <t>综合服务模块（统建功能）</t>
  </si>
  <si>
    <t>综合服务模块（二级平台）</t>
  </si>
  <si>
    <t>人力资源模块（统建功能）</t>
  </si>
  <si>
    <t>人力资源模块（二级平台）</t>
  </si>
  <si>
    <t>（三）</t>
  </si>
  <si>
    <t>智慧园区平台自建功能查模块</t>
  </si>
  <si>
    <t>园区安全应急一体化管理</t>
  </si>
  <si>
    <t>一企一档</t>
  </si>
  <si>
    <t>1.1.1</t>
  </si>
  <si>
    <t>企业信息初始化录入25</t>
  </si>
  <si>
    <t>1.1.2</t>
  </si>
  <si>
    <t>档案检索系统10</t>
  </si>
  <si>
    <t>1.1.3</t>
  </si>
  <si>
    <t>档案同步共享35</t>
  </si>
  <si>
    <t>1.1.4</t>
  </si>
  <si>
    <t>登录系统30</t>
  </si>
  <si>
    <t>决策分析系统</t>
  </si>
  <si>
    <t>1.2.1</t>
  </si>
  <si>
    <t>模型学习录入40</t>
  </si>
  <si>
    <t>1.2.2</t>
  </si>
  <si>
    <t>模型匹配15</t>
  </si>
  <si>
    <t>1.2.3</t>
  </si>
  <si>
    <t>模型对比分析25</t>
  </si>
  <si>
    <t>1.2.4</t>
  </si>
  <si>
    <t>决策系统20</t>
  </si>
  <si>
    <t>应急日常值守</t>
  </si>
  <si>
    <t>1.3.1</t>
  </si>
  <si>
    <t>值守接警</t>
  </si>
  <si>
    <t>1.3.2</t>
  </si>
  <si>
    <t>通讯监控</t>
  </si>
  <si>
    <t>1.3.3</t>
  </si>
  <si>
    <t>智能外呼</t>
  </si>
  <si>
    <t>1.3.4</t>
  </si>
  <si>
    <t>出入口综合管理平台</t>
  </si>
  <si>
    <t>应急指挥系统</t>
  </si>
  <si>
    <t>1.4.1</t>
  </si>
  <si>
    <t>应急资源管理15</t>
  </si>
  <si>
    <t>1.4.2</t>
  </si>
  <si>
    <t>应急响应20</t>
  </si>
  <si>
    <t>1.4.3</t>
  </si>
  <si>
    <t>应急辅助决策15</t>
  </si>
  <si>
    <t>1.4.4</t>
  </si>
  <si>
    <t>应急事后管理25</t>
  </si>
  <si>
    <t>1.4.5</t>
  </si>
  <si>
    <t>应急知识库25</t>
  </si>
  <si>
    <t>双重预防管控系统</t>
  </si>
  <si>
    <t>1.5.1</t>
  </si>
  <si>
    <t>政府端监管</t>
  </si>
  <si>
    <t>1.5.2</t>
  </si>
  <si>
    <t>企业风险地图</t>
  </si>
  <si>
    <t>1.5.3</t>
  </si>
  <si>
    <t>管控预警清单</t>
  </si>
  <si>
    <t>1.5.4</t>
  </si>
  <si>
    <t>企业端管理</t>
  </si>
  <si>
    <t>1.5.5</t>
  </si>
  <si>
    <t>风险点辨识</t>
  </si>
  <si>
    <t>1.5.6</t>
  </si>
  <si>
    <t>二维码巡检</t>
  </si>
  <si>
    <t>信息管理系统</t>
  </si>
  <si>
    <t>1.6.1</t>
  </si>
  <si>
    <t>在线反馈35</t>
  </si>
  <si>
    <t>1.6.2</t>
  </si>
  <si>
    <t>收文发文40</t>
  </si>
  <si>
    <t>1.6.3</t>
  </si>
  <si>
    <t>状态查询25</t>
  </si>
  <si>
    <t>应用支撑系统</t>
  </si>
  <si>
    <t>1.7.1</t>
  </si>
  <si>
    <t>统一用户管理</t>
  </si>
  <si>
    <t>1.7.2</t>
  </si>
  <si>
    <t>公共代码管理</t>
  </si>
  <si>
    <t>1.7.3</t>
  </si>
  <si>
    <t>单点登录</t>
  </si>
  <si>
    <t>1.7.4</t>
  </si>
  <si>
    <t>权限管理</t>
  </si>
  <si>
    <t>1.7.5</t>
  </si>
  <si>
    <t>报表工具</t>
  </si>
  <si>
    <t>1.7.6</t>
  </si>
  <si>
    <t>地理信息组件</t>
  </si>
  <si>
    <t>服务部署35</t>
  </si>
  <si>
    <t>模板化配色40</t>
  </si>
  <si>
    <t>用户推送25</t>
  </si>
  <si>
    <t>基础底图加载</t>
  </si>
  <si>
    <t>3D地球操作</t>
  </si>
  <si>
    <t>地球环境效果</t>
  </si>
  <si>
    <t>道路分布可视化</t>
  </si>
  <si>
    <t>三维建筑可视化</t>
  </si>
  <si>
    <t>重点场所可视化</t>
  </si>
  <si>
    <t>导航菜单</t>
  </si>
  <si>
    <t>企业数据导入</t>
  </si>
  <si>
    <t>3.10</t>
  </si>
  <si>
    <t>企业数据绑定</t>
  </si>
  <si>
    <t>智慧招商</t>
  </si>
  <si>
    <t>4.1</t>
  </si>
  <si>
    <t>产业链招商1</t>
  </si>
  <si>
    <t>4.2</t>
  </si>
  <si>
    <t>优企严选1.5</t>
  </si>
  <si>
    <t>4.3</t>
  </si>
  <si>
    <t>园区招商1.5</t>
  </si>
  <si>
    <t>4.4</t>
  </si>
  <si>
    <t>企业搜索1</t>
  </si>
  <si>
    <t>4.5</t>
  </si>
  <si>
    <t>招商方案开发2</t>
  </si>
  <si>
    <t>4.6</t>
  </si>
  <si>
    <t>招商流程管理2</t>
  </si>
  <si>
    <t>4.7</t>
  </si>
  <si>
    <t>项目信息查询1</t>
  </si>
  <si>
    <t>工程费用名称</t>
  </si>
  <si>
    <t>工程量</t>
  </si>
  <si>
    <t>平方米造价</t>
  </si>
  <si>
    <t>估算金额（万元）</t>
  </si>
  <si>
    <t>（元）</t>
  </si>
  <si>
    <t>建筑工程</t>
  </si>
  <si>
    <t>设备购置及安装</t>
  </si>
  <si>
    <t>安装工程</t>
  </si>
  <si>
    <t>合计</t>
  </si>
  <si>
    <t>工业产品展示中心工程费用</t>
  </si>
  <si>
    <t>拆除工程</t>
  </si>
  <si>
    <t>平方米</t>
  </si>
  <si>
    <t>室外台阶</t>
  </si>
  <si>
    <t>建筑重新布局</t>
  </si>
  <si>
    <t>室内地面砖</t>
  </si>
  <si>
    <t>建筑内墙粉刷</t>
  </si>
  <si>
    <t>室内吊顶</t>
  </si>
  <si>
    <t>更换室内门</t>
  </si>
  <si>
    <t>樘</t>
  </si>
  <si>
    <t>二楼检测费、加固（含设计）</t>
  </si>
  <si>
    <t>1#楼梯增设钢梯</t>
  </si>
  <si>
    <t>工业产品展示中心安装工程</t>
  </si>
  <si>
    <t>采暖系统改造</t>
  </si>
  <si>
    <t>电气工程改造</t>
  </si>
  <si>
    <t>室内消防喷淋系统</t>
  </si>
  <si>
    <t>通风、防排烟系统</t>
  </si>
  <si>
    <t>工业产品展示中心设备购置费</t>
  </si>
  <si>
    <t>电子屏幕</t>
  </si>
  <si>
    <t>电子门禁</t>
  </si>
  <si>
    <t>休息区显示屏</t>
  </si>
  <si>
    <t>鄂温克分控中心装修工程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</si>
</sst>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"/>
    <numFmt numFmtId="178" formatCode="0.00_);[Red]\(0.00\)"/>
    <numFmt numFmtId="179" formatCode="0.000_);[Red]\(0.000\)"/>
    <numFmt numFmtId="180" formatCode="0.00_ "/>
    <numFmt numFmtId="181" formatCode="0_);[Red]\(0\)"/>
  </numFmts>
  <fonts count="43">
    <font>
      <sz val="11"/>
      <color theme="1"/>
      <name val="等线"/>
      <charset val="134"/>
      <scheme val="minor"/>
    </font>
    <font>
      <sz val="12"/>
      <name val="仿宋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b/>
      <sz val="12"/>
      <color theme="1"/>
      <name val="等线"/>
      <charset val="134"/>
      <scheme val="minor"/>
    </font>
    <font>
      <b/>
      <sz val="12"/>
      <name val="宋体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rgb="FFFF0000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9"/>
      <color indexed="8"/>
      <name val="宋体"/>
      <charset val="134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Arial"/>
      <charset val="134"/>
    </font>
    <font>
      <sz val="10"/>
      <name val="Microsoft YaHei"/>
      <charset val="134"/>
    </font>
  </fonts>
  <fills count="4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3" tint="0.399884029663991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3" tint="0.799890133365886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3" tint="0.79976805932798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0" borderId="0"/>
    <xf numFmtId="0" fontId="20" fillId="8" borderId="0" applyNumberFormat="0" applyBorder="0" applyAlignment="0" applyProtection="0">
      <alignment vertical="center"/>
    </xf>
    <xf numFmtId="0" fontId="21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1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29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5" fillId="18" borderId="10" applyNumberFormat="0" applyAlignment="0" applyProtection="0">
      <alignment vertical="center"/>
    </xf>
    <xf numFmtId="0" fontId="36" fillId="19" borderId="15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0" fillId="0" borderId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/>
  </cellStyleXfs>
  <cellXfs count="130">
    <xf numFmtId="0" fontId="0" fillId="0" borderId="0" xfId="0"/>
    <xf numFmtId="176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176" fontId="3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shrinkToFit="1"/>
    </xf>
    <xf numFmtId="0" fontId="0" fillId="0" borderId="0" xfId="0" applyFill="1"/>
    <xf numFmtId="0" fontId="0" fillId="0" borderId="0" xfId="0" applyBorder="1"/>
    <xf numFmtId="0" fontId="6" fillId="3" borderId="1" xfId="0" applyFont="1" applyFill="1" applyBorder="1" applyAlignment="1">
      <alignment horizontal="center" vertical="center" wrapText="1"/>
    </xf>
    <xf numFmtId="178" fontId="6" fillId="3" borderId="1" xfId="0" applyNumberFormat="1" applyFont="1" applyFill="1" applyBorder="1" applyAlignment="1">
      <alignment horizontal="center" vertical="center" wrapText="1"/>
    </xf>
    <xf numFmtId="179" fontId="6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78" fontId="7" fillId="4" borderId="1" xfId="0" applyNumberFormat="1" applyFont="1" applyFill="1" applyBorder="1" applyAlignment="1">
      <alignment horizontal="center" vertical="center" wrapText="1"/>
    </xf>
    <xf numFmtId="179" fontId="7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78" fontId="7" fillId="5" borderId="1" xfId="0" applyNumberFormat="1" applyFont="1" applyFill="1" applyBorder="1" applyAlignment="1">
      <alignment horizontal="center" vertical="center" wrapText="1"/>
    </xf>
    <xf numFmtId="179" fontId="7" fillId="5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78" fontId="0" fillId="6" borderId="1" xfId="0" applyNumberFormat="1" applyFont="1" applyFill="1" applyBorder="1" applyAlignment="1">
      <alignment horizontal="center"/>
    </xf>
    <xf numFmtId="0" fontId="0" fillId="6" borderId="1" xfId="0" applyFont="1" applyFill="1" applyBorder="1" applyAlignment="1"/>
    <xf numFmtId="179" fontId="7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78" fontId="7" fillId="0" borderId="1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178" fontId="7" fillId="6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78" fontId="0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Border="1" applyAlignment="1">
      <alignment horizontal="center" vertical="center" wrapText="1"/>
    </xf>
    <xf numFmtId="179" fontId="7" fillId="0" borderId="0" xfId="0" applyNumberFormat="1" applyFont="1" applyFill="1" applyBorder="1" applyAlignment="1">
      <alignment horizontal="center" vertical="center" wrapText="1"/>
    </xf>
    <xf numFmtId="179" fontId="7" fillId="0" borderId="0" xfId="0" applyNumberFormat="1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178" fontId="7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/>
    <xf numFmtId="0" fontId="9" fillId="0" borderId="0" xfId="0" applyFont="1"/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/>
    <xf numFmtId="0" fontId="12" fillId="0" borderId="0" xfId="0" applyFont="1"/>
    <xf numFmtId="0" fontId="13" fillId="0" borderId="0" xfId="0" applyFont="1"/>
    <xf numFmtId="0" fontId="10" fillId="0" borderId="0" xfId="0" applyFont="1"/>
    <xf numFmtId="0" fontId="14" fillId="0" borderId="0" xfId="0" applyFont="1" applyFill="1"/>
    <xf numFmtId="0" fontId="14" fillId="0" borderId="0" xfId="0" applyFont="1"/>
    <xf numFmtId="0" fontId="8" fillId="0" borderId="0" xfId="0" applyFont="1" applyAlignment="1">
      <alignment horizontal="left"/>
    </xf>
    <xf numFmtId="180" fontId="8" fillId="0" borderId="0" xfId="0" applyNumberFormat="1" applyFont="1" applyAlignment="1">
      <alignment horizontal="center" vertical="center"/>
    </xf>
    <xf numFmtId="0" fontId="8" fillId="0" borderId="0" xfId="0" applyFont="1" applyFill="1"/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80" fontId="15" fillId="0" borderId="3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80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180" fontId="1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80" fontId="11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180" fontId="18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80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80" fontId="11" fillId="0" borderId="1" xfId="0" applyNumberFormat="1" applyFont="1" applyFill="1" applyBorder="1" applyAlignment="1">
      <alignment horizontal="center" vertical="center" wrapText="1"/>
    </xf>
    <xf numFmtId="180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80" fontId="11" fillId="0" borderId="1" xfId="0" applyNumberFormat="1" applyFont="1" applyBorder="1" applyAlignment="1">
      <alignment horizontal="center" vertical="center" wrapText="1"/>
    </xf>
    <xf numFmtId="180" fontId="16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80" fontId="1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80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181" fontId="1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8" fillId="0" borderId="1" xfId="0" applyFont="1" applyFill="1" applyBorder="1"/>
    <xf numFmtId="0" fontId="19" fillId="0" borderId="1" xfId="0" applyFont="1" applyFill="1" applyBorder="1"/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180" fontId="11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80" fontId="5" fillId="0" borderId="9" xfId="0" applyNumberFormat="1" applyFont="1" applyBorder="1" applyAlignment="1">
      <alignment horizontal="center" vertical="center"/>
    </xf>
    <xf numFmtId="0" fontId="18" fillId="0" borderId="7" xfId="0" applyFont="1" applyFill="1" applyBorder="1"/>
  </cellXfs>
  <cellStyles count="59">
    <cellStyle name="常规" xfId="0" builtinId="0"/>
    <cellStyle name="货币[0]" xfId="1" builtinId="7"/>
    <cellStyle name="常规 44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新增服务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常规 1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常规 43" xfId="4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2" xfId="56"/>
    <cellStyle name="常规 4" xfId="57"/>
    <cellStyle name="常规 5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150"/>
  <sheetViews>
    <sheetView tabSelected="1" workbookViewId="0">
      <pane ySplit="2" topLeftCell="A63" activePane="bottomLeft" state="frozen"/>
      <selection/>
      <selection pane="bottomLeft" activeCell="G11" sqref="G11"/>
    </sheetView>
  </sheetViews>
  <sheetFormatPr defaultColWidth="9" defaultRowHeight="13.5" outlineLevelCol="6"/>
  <cols>
    <col min="1" max="1" width="5.66666666666667" style="50" customWidth="1"/>
    <col min="2" max="2" width="13.75" style="50" customWidth="1"/>
    <col min="3" max="3" width="49.3166666666667" style="61" customWidth="1"/>
    <col min="4" max="4" width="7.4" style="50" customWidth="1"/>
    <col min="5" max="5" width="10.775" style="62" customWidth="1"/>
    <col min="6" max="6" width="5.475" style="63" customWidth="1"/>
    <col min="7" max="7" width="45.5" style="50" customWidth="1"/>
    <col min="8" max="8" width="10.3333333333333" style="50"/>
    <col min="9" max="16384" width="9" style="50"/>
  </cols>
  <sheetData>
    <row r="1" s="50" customFormat="1" ht="20.25" spans="1:6">
      <c r="A1" s="64" t="s">
        <v>0</v>
      </c>
      <c r="B1" s="65"/>
      <c r="C1" s="65"/>
      <c r="D1" s="65"/>
      <c r="E1" s="66"/>
      <c r="F1" s="67"/>
    </row>
    <row r="2" spans="1:6">
      <c r="A2" s="68" t="s">
        <v>1</v>
      </c>
      <c r="B2" s="68" t="s">
        <v>2</v>
      </c>
      <c r="C2" s="68" t="s">
        <v>3</v>
      </c>
      <c r="D2" s="68" t="s">
        <v>4</v>
      </c>
      <c r="E2" s="69" t="s">
        <v>5</v>
      </c>
      <c r="F2" s="70" t="s">
        <v>6</v>
      </c>
    </row>
    <row r="3" s="51" customFormat="1" ht="40.5" spans="1:6">
      <c r="A3" s="71" t="s">
        <v>7</v>
      </c>
      <c r="B3" s="72" t="s">
        <v>8</v>
      </c>
      <c r="C3" s="73"/>
      <c r="D3" s="74"/>
      <c r="E3" s="75"/>
      <c r="F3" s="74"/>
    </row>
    <row r="4" s="52" customFormat="1" ht="41" customHeight="1" spans="1:6">
      <c r="A4" s="76">
        <v>1</v>
      </c>
      <c r="B4" s="77" t="s">
        <v>9</v>
      </c>
      <c r="C4" s="78" t="s">
        <v>10</v>
      </c>
      <c r="D4" s="77" t="s">
        <v>11</v>
      </c>
      <c r="E4" s="79">
        <v>1</v>
      </c>
      <c r="F4" s="80"/>
    </row>
    <row r="5" s="52" customFormat="1" ht="50" customHeight="1" spans="1:6">
      <c r="A5" s="76">
        <v>2</v>
      </c>
      <c r="B5" s="77" t="s">
        <v>12</v>
      </c>
      <c r="C5" s="78" t="s">
        <v>13</v>
      </c>
      <c r="D5" s="77" t="s">
        <v>11</v>
      </c>
      <c r="E5" s="79">
        <v>1</v>
      </c>
      <c r="F5" s="80"/>
    </row>
    <row r="6" s="52" customFormat="1" ht="24" spans="1:6">
      <c r="A6" s="76">
        <v>3</v>
      </c>
      <c r="B6" s="77" t="s">
        <v>14</v>
      </c>
      <c r="C6" s="78" t="s">
        <v>15</v>
      </c>
      <c r="D6" s="77" t="s">
        <v>11</v>
      </c>
      <c r="E6" s="79">
        <v>1</v>
      </c>
      <c r="F6" s="80"/>
    </row>
    <row r="7" s="52" customFormat="1" ht="12" spans="1:6">
      <c r="A7" s="76">
        <v>4</v>
      </c>
      <c r="B7" s="77" t="s">
        <v>16</v>
      </c>
      <c r="C7" s="78" t="s">
        <v>17</v>
      </c>
      <c r="D7" s="77" t="s">
        <v>11</v>
      </c>
      <c r="E7" s="79">
        <v>1</v>
      </c>
      <c r="F7" s="80"/>
    </row>
    <row r="8" s="52" customFormat="1" ht="12" spans="1:6">
      <c r="A8" s="76">
        <v>5</v>
      </c>
      <c r="B8" s="77" t="s">
        <v>18</v>
      </c>
      <c r="C8" s="78" t="s">
        <v>19</v>
      </c>
      <c r="D8" s="77" t="s">
        <v>11</v>
      </c>
      <c r="E8" s="79">
        <v>1</v>
      </c>
      <c r="F8" s="80"/>
    </row>
    <row r="9" s="51" customFormat="1" ht="14.25" spans="1:6">
      <c r="A9" s="81" t="s">
        <v>20</v>
      </c>
      <c r="B9" s="81" t="s">
        <v>21</v>
      </c>
      <c r="C9" s="82"/>
      <c r="D9" s="83"/>
      <c r="E9" s="84"/>
      <c r="F9" s="82"/>
    </row>
    <row r="10" s="52" customFormat="1" ht="12" spans="1:6">
      <c r="A10" s="76">
        <v>1</v>
      </c>
      <c r="B10" s="77" t="s">
        <v>22</v>
      </c>
      <c r="C10" s="78" t="s">
        <v>23</v>
      </c>
      <c r="D10" s="77" t="s">
        <v>11</v>
      </c>
      <c r="E10" s="79">
        <v>1</v>
      </c>
      <c r="F10" s="80"/>
    </row>
    <row r="11" s="51" customFormat="1" ht="14.25" spans="1:6">
      <c r="A11" s="81" t="s">
        <v>24</v>
      </c>
      <c r="B11" s="81" t="s">
        <v>25</v>
      </c>
      <c r="C11" s="85"/>
      <c r="D11" s="85"/>
      <c r="E11" s="86"/>
      <c r="F11" s="82"/>
    </row>
    <row r="12" spans="1:6">
      <c r="A12" s="87">
        <v>1</v>
      </c>
      <c r="B12" s="87" t="s">
        <v>26</v>
      </c>
      <c r="C12" s="80"/>
      <c r="D12" s="80"/>
      <c r="E12" s="88"/>
      <c r="F12" s="80"/>
    </row>
    <row r="13" s="52" customFormat="1" ht="12" spans="1:6">
      <c r="A13" s="77">
        <v>1.1</v>
      </c>
      <c r="B13" s="77" t="s">
        <v>27</v>
      </c>
      <c r="C13" s="78" t="s">
        <v>28</v>
      </c>
      <c r="D13" s="77" t="s">
        <v>29</v>
      </c>
      <c r="E13" s="89">
        <v>20</v>
      </c>
      <c r="F13" s="80"/>
    </row>
    <row r="14" s="52" customFormat="1" ht="168" spans="1:6">
      <c r="A14" s="77">
        <v>1.2</v>
      </c>
      <c r="B14" s="77" t="s">
        <v>30</v>
      </c>
      <c r="C14" s="78" t="s">
        <v>31</v>
      </c>
      <c r="D14" s="77" t="s">
        <v>32</v>
      </c>
      <c r="E14" s="89">
        <v>20</v>
      </c>
      <c r="F14" s="80"/>
    </row>
    <row r="15" s="53" customFormat="1" ht="132" spans="1:6">
      <c r="A15" s="90">
        <v>1.3</v>
      </c>
      <c r="B15" s="90" t="s">
        <v>33</v>
      </c>
      <c r="C15" s="80" t="s">
        <v>34</v>
      </c>
      <c r="D15" s="90" t="s">
        <v>32</v>
      </c>
      <c r="E15" s="89">
        <v>20</v>
      </c>
      <c r="F15" s="80"/>
    </row>
    <row r="16" s="52" customFormat="1" ht="36" spans="1:6">
      <c r="A16" s="77">
        <v>1.4</v>
      </c>
      <c r="B16" s="77" t="s">
        <v>35</v>
      </c>
      <c r="C16" s="78" t="s">
        <v>36</v>
      </c>
      <c r="D16" s="77" t="s">
        <v>32</v>
      </c>
      <c r="E16" s="89">
        <v>10</v>
      </c>
      <c r="F16" s="80"/>
    </row>
    <row r="17" s="52" customFormat="1" ht="240" spans="1:6">
      <c r="A17" s="77">
        <v>1.5</v>
      </c>
      <c r="B17" s="77" t="s">
        <v>37</v>
      </c>
      <c r="C17" s="78" t="s">
        <v>38</v>
      </c>
      <c r="D17" s="77" t="s">
        <v>11</v>
      </c>
      <c r="E17" s="89">
        <v>5</v>
      </c>
      <c r="F17" s="80"/>
    </row>
    <row r="18" s="52" customFormat="1" ht="252" spans="1:6">
      <c r="A18" s="77">
        <v>1.6</v>
      </c>
      <c r="B18" s="77" t="s">
        <v>39</v>
      </c>
      <c r="C18" s="78" t="s">
        <v>40</v>
      </c>
      <c r="D18" s="77" t="s">
        <v>32</v>
      </c>
      <c r="E18" s="89">
        <v>10</v>
      </c>
      <c r="F18" s="80"/>
    </row>
    <row r="19" s="52" customFormat="1" ht="12" spans="1:6">
      <c r="A19" s="77">
        <v>1.7</v>
      </c>
      <c r="B19" s="77" t="s">
        <v>41</v>
      </c>
      <c r="C19" s="78" t="s">
        <v>42</v>
      </c>
      <c r="D19" s="77" t="s">
        <v>11</v>
      </c>
      <c r="E19" s="89">
        <v>1</v>
      </c>
      <c r="F19" s="80"/>
    </row>
    <row r="20" s="52" customFormat="1" ht="12" spans="1:6">
      <c r="A20" s="77">
        <v>1.8</v>
      </c>
      <c r="B20" s="90" t="s">
        <v>43</v>
      </c>
      <c r="C20" s="78" t="s">
        <v>44</v>
      </c>
      <c r="D20" s="77" t="s">
        <v>45</v>
      </c>
      <c r="E20" s="91">
        <v>1</v>
      </c>
      <c r="F20" s="80"/>
    </row>
    <row r="21" spans="1:6">
      <c r="A21" s="87">
        <v>2</v>
      </c>
      <c r="B21" s="87" t="s">
        <v>46</v>
      </c>
      <c r="C21" s="80"/>
      <c r="D21" s="80"/>
      <c r="E21" s="88"/>
      <c r="F21" s="80"/>
    </row>
    <row r="22" s="52" customFormat="1" ht="12" spans="1:6">
      <c r="A22" s="77">
        <v>2.1</v>
      </c>
      <c r="B22" s="77" t="s">
        <v>47</v>
      </c>
      <c r="C22" s="78" t="s">
        <v>48</v>
      </c>
      <c r="D22" s="77" t="s">
        <v>11</v>
      </c>
      <c r="E22" s="91">
        <v>1</v>
      </c>
      <c r="F22" s="80"/>
    </row>
    <row r="23" s="54" customFormat="1" spans="1:6">
      <c r="A23" s="72" t="s">
        <v>49</v>
      </c>
      <c r="B23" s="72" t="s">
        <v>50</v>
      </c>
      <c r="C23" s="73"/>
      <c r="D23" s="73"/>
      <c r="E23" s="92"/>
      <c r="F23" s="73"/>
    </row>
    <row r="24" spans="1:6">
      <c r="A24" s="87">
        <v>1</v>
      </c>
      <c r="B24" s="87" t="s">
        <v>51</v>
      </c>
      <c r="C24" s="93"/>
      <c r="D24" s="93"/>
      <c r="E24" s="94"/>
      <c r="F24" s="93"/>
    </row>
    <row r="25" s="52" customFormat="1" ht="125" customHeight="1" spans="1:6">
      <c r="A25" s="90">
        <v>1.1</v>
      </c>
      <c r="B25" s="90" t="s">
        <v>52</v>
      </c>
      <c r="C25" s="78" t="s">
        <v>53</v>
      </c>
      <c r="D25" s="90" t="s">
        <v>54</v>
      </c>
      <c r="E25" s="88">
        <v>2</v>
      </c>
      <c r="F25" s="93"/>
    </row>
    <row r="26" s="52" customFormat="1" ht="12" spans="1:6">
      <c r="A26" s="90">
        <v>1.2</v>
      </c>
      <c r="B26" s="90" t="s">
        <v>55</v>
      </c>
      <c r="C26" s="78" t="s">
        <v>56</v>
      </c>
      <c r="D26" s="90" t="s">
        <v>45</v>
      </c>
      <c r="E26" s="88">
        <v>2</v>
      </c>
      <c r="F26" s="93"/>
    </row>
    <row r="27" s="52" customFormat="1" ht="168" spans="1:6">
      <c r="A27" s="90">
        <v>1.3</v>
      </c>
      <c r="B27" s="90" t="s">
        <v>30</v>
      </c>
      <c r="C27" s="95" t="s">
        <v>31</v>
      </c>
      <c r="D27" s="90" t="s">
        <v>54</v>
      </c>
      <c r="E27" s="88">
        <v>2</v>
      </c>
      <c r="F27" s="93"/>
    </row>
    <row r="28" s="52" customFormat="1" ht="409" customHeight="1" spans="1:6">
      <c r="A28" s="90">
        <v>1.4</v>
      </c>
      <c r="B28" s="77" t="s">
        <v>57</v>
      </c>
      <c r="C28" s="95" t="s">
        <v>58</v>
      </c>
      <c r="D28" s="77" t="s">
        <v>54</v>
      </c>
      <c r="E28" s="89">
        <v>3</v>
      </c>
      <c r="F28" s="93"/>
    </row>
    <row r="29" s="52" customFormat="1" ht="12" spans="1:6">
      <c r="A29" s="90">
        <v>1.5</v>
      </c>
      <c r="B29" s="77" t="s">
        <v>59</v>
      </c>
      <c r="C29" s="78" t="s">
        <v>60</v>
      </c>
      <c r="D29" s="77" t="s">
        <v>11</v>
      </c>
      <c r="E29" s="89">
        <v>3</v>
      </c>
      <c r="F29" s="93"/>
    </row>
    <row r="30" s="52" customFormat="1" ht="12" spans="1:6">
      <c r="A30" s="90">
        <v>1.6</v>
      </c>
      <c r="B30" s="77" t="s">
        <v>61</v>
      </c>
      <c r="C30" s="78" t="s">
        <v>62</v>
      </c>
      <c r="D30" s="77" t="s">
        <v>63</v>
      </c>
      <c r="E30" s="89">
        <v>600</v>
      </c>
      <c r="F30" s="93"/>
    </row>
    <row r="31" s="52" customFormat="1" ht="12" spans="1:6">
      <c r="A31" s="90">
        <v>1.7</v>
      </c>
      <c r="B31" s="77" t="s">
        <v>41</v>
      </c>
      <c r="C31" s="78" t="s">
        <v>64</v>
      </c>
      <c r="D31" s="77" t="s">
        <v>45</v>
      </c>
      <c r="E31" s="89">
        <v>1</v>
      </c>
      <c r="F31" s="93"/>
    </row>
    <row r="32" s="52" customFormat="1" ht="12" spans="1:6">
      <c r="A32" s="90">
        <v>1.8</v>
      </c>
      <c r="B32" s="77" t="s">
        <v>43</v>
      </c>
      <c r="C32" s="78" t="s">
        <v>65</v>
      </c>
      <c r="D32" s="77" t="s">
        <v>45</v>
      </c>
      <c r="E32" s="91">
        <v>1</v>
      </c>
      <c r="F32" s="93"/>
    </row>
    <row r="33" spans="1:6">
      <c r="A33" s="87">
        <v>2</v>
      </c>
      <c r="B33" s="87" t="s">
        <v>66</v>
      </c>
      <c r="C33" s="93"/>
      <c r="D33" s="87"/>
      <c r="E33" s="94"/>
      <c r="F33" s="93"/>
    </row>
    <row r="34" s="52" customFormat="1" ht="12" spans="1:6">
      <c r="A34" s="96" t="s">
        <v>67</v>
      </c>
      <c r="B34" s="77" t="s">
        <v>68</v>
      </c>
      <c r="C34" s="78" t="s">
        <v>69</v>
      </c>
      <c r="D34" s="77" t="s">
        <v>11</v>
      </c>
      <c r="E34" s="91">
        <v>1</v>
      </c>
      <c r="F34" s="93"/>
    </row>
    <row r="35" s="54" customFormat="1" spans="1:6">
      <c r="A35" s="72" t="s">
        <v>70</v>
      </c>
      <c r="B35" s="72" t="s">
        <v>71</v>
      </c>
      <c r="C35" s="73"/>
      <c r="D35" s="72"/>
      <c r="E35" s="92"/>
      <c r="F35" s="73"/>
    </row>
    <row r="36" customFormat="1" ht="100" customHeight="1" spans="1:6">
      <c r="A36" s="77">
        <v>1.1</v>
      </c>
      <c r="B36" s="90" t="s">
        <v>72</v>
      </c>
      <c r="C36" s="78" t="s">
        <v>73</v>
      </c>
      <c r="D36" s="90" t="s">
        <v>54</v>
      </c>
      <c r="E36" s="89">
        <v>6</v>
      </c>
      <c r="F36" s="80"/>
    </row>
    <row r="37" customFormat="1" ht="108" spans="1:6">
      <c r="A37" s="77">
        <v>1.2</v>
      </c>
      <c r="B37" s="77" t="s">
        <v>52</v>
      </c>
      <c r="C37" s="78" t="s">
        <v>74</v>
      </c>
      <c r="D37" s="77" t="s">
        <v>54</v>
      </c>
      <c r="E37" s="89">
        <v>3</v>
      </c>
      <c r="F37" s="97"/>
    </row>
    <row r="38" customFormat="1" ht="14.25" spans="1:6">
      <c r="A38" s="77">
        <v>1.3</v>
      </c>
      <c r="B38" s="77" t="s">
        <v>55</v>
      </c>
      <c r="C38" s="78" t="s">
        <v>56</v>
      </c>
      <c r="D38" s="77" t="s">
        <v>45</v>
      </c>
      <c r="E38" s="89">
        <v>3</v>
      </c>
      <c r="F38" s="97"/>
    </row>
    <row r="39" customFormat="1" ht="168" spans="1:6">
      <c r="A39" s="77">
        <v>1.4</v>
      </c>
      <c r="B39" s="77" t="s">
        <v>30</v>
      </c>
      <c r="C39" s="95" t="s">
        <v>31</v>
      </c>
      <c r="D39" s="77" t="s">
        <v>32</v>
      </c>
      <c r="E39" s="89">
        <v>3</v>
      </c>
      <c r="F39" s="98"/>
    </row>
    <row r="40" customFormat="1" ht="72" spans="1:6">
      <c r="A40" s="77">
        <v>1.5</v>
      </c>
      <c r="B40" s="77" t="s">
        <v>75</v>
      </c>
      <c r="C40" s="80" t="s">
        <v>76</v>
      </c>
      <c r="D40" s="77" t="s">
        <v>54</v>
      </c>
      <c r="E40" s="89">
        <v>5</v>
      </c>
      <c r="F40" s="80"/>
    </row>
    <row r="41" customFormat="1" ht="14.25" spans="1:6">
      <c r="A41" s="77">
        <v>1.6</v>
      </c>
      <c r="B41" s="77" t="s">
        <v>77</v>
      </c>
      <c r="C41" s="78" t="s">
        <v>78</v>
      </c>
      <c r="D41" s="77" t="s">
        <v>79</v>
      </c>
      <c r="E41" s="89">
        <v>20</v>
      </c>
      <c r="F41" s="80"/>
    </row>
    <row r="42" customFormat="1" ht="14.25" spans="1:6">
      <c r="A42" s="77">
        <v>1.7</v>
      </c>
      <c r="B42" s="77" t="s">
        <v>80</v>
      </c>
      <c r="C42" s="78" t="s">
        <v>81</v>
      </c>
      <c r="D42" s="77" t="s">
        <v>54</v>
      </c>
      <c r="E42" s="89">
        <v>5</v>
      </c>
      <c r="F42" s="80"/>
    </row>
    <row r="43" customFormat="1" ht="14.25" spans="1:6">
      <c r="A43" s="77">
        <v>1.8</v>
      </c>
      <c r="B43" s="77" t="s">
        <v>41</v>
      </c>
      <c r="C43" s="78" t="s">
        <v>82</v>
      </c>
      <c r="D43" s="77" t="s">
        <v>45</v>
      </c>
      <c r="E43" s="89">
        <v>1</v>
      </c>
      <c r="F43" s="80"/>
    </row>
    <row r="44" customFormat="1" ht="14.25" spans="1:6">
      <c r="A44" s="77">
        <v>1.9</v>
      </c>
      <c r="B44" s="77" t="s">
        <v>43</v>
      </c>
      <c r="C44" s="78" t="s">
        <v>44</v>
      </c>
      <c r="D44" s="77" t="s">
        <v>45</v>
      </c>
      <c r="E44" s="88">
        <v>1</v>
      </c>
      <c r="F44" s="80"/>
    </row>
    <row r="45" customFormat="1" ht="24" spans="1:6">
      <c r="A45" s="87">
        <v>2</v>
      </c>
      <c r="B45" s="99" t="s">
        <v>83</v>
      </c>
      <c r="C45" s="93"/>
      <c r="D45" s="90"/>
      <c r="E45" s="88"/>
      <c r="F45" s="80"/>
    </row>
    <row r="46" customFormat="1" ht="97" customHeight="1" spans="1:6">
      <c r="A46" s="77">
        <v>2.1</v>
      </c>
      <c r="B46" s="77" t="s">
        <v>84</v>
      </c>
      <c r="C46" s="95" t="s">
        <v>85</v>
      </c>
      <c r="D46" s="77" t="s">
        <v>54</v>
      </c>
      <c r="E46" s="89">
        <v>2</v>
      </c>
      <c r="F46" s="80"/>
    </row>
    <row r="47" customFormat="1" ht="131" customHeight="1" spans="1:6">
      <c r="A47" s="77">
        <v>2.2</v>
      </c>
      <c r="B47" s="90" t="s">
        <v>86</v>
      </c>
      <c r="C47" s="80" t="s">
        <v>87</v>
      </c>
      <c r="D47" s="90" t="s">
        <v>11</v>
      </c>
      <c r="E47" s="89">
        <v>2</v>
      </c>
      <c r="F47" s="80"/>
    </row>
    <row r="48" customFormat="1" ht="216.75" spans="1:6">
      <c r="A48" s="77">
        <v>2.3</v>
      </c>
      <c r="B48" s="77" t="s">
        <v>88</v>
      </c>
      <c r="C48" s="78" t="s">
        <v>89</v>
      </c>
      <c r="D48" s="77" t="s">
        <v>90</v>
      </c>
      <c r="E48" s="89">
        <v>2</v>
      </c>
      <c r="F48" s="98"/>
    </row>
    <row r="49" customFormat="1" ht="50" customHeight="1" spans="1:6">
      <c r="A49" s="77">
        <v>2.4</v>
      </c>
      <c r="B49" s="90" t="s">
        <v>91</v>
      </c>
      <c r="C49" s="80" t="s">
        <v>92</v>
      </c>
      <c r="D49" s="100" t="s">
        <v>54</v>
      </c>
      <c r="E49" s="89">
        <v>4</v>
      </c>
      <c r="F49" s="98"/>
    </row>
    <row r="50" customFormat="1" ht="33" customHeight="1" spans="1:6">
      <c r="A50" s="77">
        <v>2.5</v>
      </c>
      <c r="B50" s="90" t="s">
        <v>93</v>
      </c>
      <c r="C50" s="80" t="s">
        <v>94</v>
      </c>
      <c r="D50" s="100" t="s">
        <v>32</v>
      </c>
      <c r="E50" s="89">
        <v>4</v>
      </c>
      <c r="F50" s="98"/>
    </row>
    <row r="51" customFormat="1" ht="47" customHeight="1" spans="1:6">
      <c r="A51" s="77">
        <v>2.6</v>
      </c>
      <c r="B51" s="90" t="s">
        <v>95</v>
      </c>
      <c r="C51" s="80" t="s">
        <v>96</v>
      </c>
      <c r="D51" s="100" t="s">
        <v>54</v>
      </c>
      <c r="E51" s="89">
        <v>2</v>
      </c>
      <c r="F51" s="98"/>
    </row>
    <row r="52" customFormat="1" ht="24" spans="1:6">
      <c r="A52" s="77">
        <v>2.7</v>
      </c>
      <c r="B52" s="77" t="s">
        <v>97</v>
      </c>
      <c r="C52" s="78" t="s">
        <v>98</v>
      </c>
      <c r="D52" s="101" t="s">
        <v>32</v>
      </c>
      <c r="E52" s="89">
        <v>2</v>
      </c>
      <c r="F52" s="98"/>
    </row>
    <row r="53" customFormat="1" ht="24" spans="1:6">
      <c r="A53" s="77">
        <v>2.8</v>
      </c>
      <c r="B53" s="77" t="s">
        <v>99</v>
      </c>
      <c r="C53" s="78" t="s">
        <v>100</v>
      </c>
      <c r="D53" s="101" t="s">
        <v>54</v>
      </c>
      <c r="E53" s="89">
        <v>2</v>
      </c>
      <c r="F53" s="98"/>
    </row>
    <row r="54" customFormat="1" ht="24" spans="1:6">
      <c r="A54" s="77">
        <v>2.9</v>
      </c>
      <c r="B54" s="77" t="s">
        <v>101</v>
      </c>
      <c r="C54" s="78" t="s">
        <v>102</v>
      </c>
      <c r="D54" s="101" t="s">
        <v>54</v>
      </c>
      <c r="E54" s="89">
        <v>1</v>
      </c>
      <c r="F54" s="98"/>
    </row>
    <row r="55" customFormat="1" ht="76.5" spans="1:6">
      <c r="A55" s="102" t="s">
        <v>103</v>
      </c>
      <c r="B55" s="77" t="s">
        <v>104</v>
      </c>
      <c r="C55" s="78" t="s">
        <v>105</v>
      </c>
      <c r="D55" s="77" t="s">
        <v>54</v>
      </c>
      <c r="E55" s="89">
        <v>2</v>
      </c>
      <c r="F55" s="98"/>
    </row>
    <row r="56" customFormat="1" ht="59" customHeight="1" spans="1:6">
      <c r="A56" s="77">
        <v>2.11</v>
      </c>
      <c r="B56" s="77" t="s">
        <v>106</v>
      </c>
      <c r="C56" s="78" t="s">
        <v>107</v>
      </c>
      <c r="D56" s="77" t="s">
        <v>54</v>
      </c>
      <c r="E56" s="89">
        <v>1</v>
      </c>
      <c r="F56" s="98"/>
    </row>
    <row r="57" customFormat="1" ht="59" customHeight="1" spans="1:6">
      <c r="A57" s="77">
        <v>2.12</v>
      </c>
      <c r="B57" s="77" t="s">
        <v>108</v>
      </c>
      <c r="C57" s="78" t="s">
        <v>109</v>
      </c>
      <c r="D57" s="77" t="s">
        <v>54</v>
      </c>
      <c r="E57" s="89">
        <v>1</v>
      </c>
      <c r="F57" s="98"/>
    </row>
    <row r="58" customFormat="1" ht="24" spans="1:6">
      <c r="A58" s="77">
        <v>2.13</v>
      </c>
      <c r="B58" s="77" t="s">
        <v>41</v>
      </c>
      <c r="C58" s="78" t="s">
        <v>110</v>
      </c>
      <c r="D58" s="77" t="s">
        <v>11</v>
      </c>
      <c r="E58" s="89">
        <v>1</v>
      </c>
      <c r="F58" s="98"/>
    </row>
    <row r="59" customFormat="1" ht="14.25" spans="1:6">
      <c r="A59" s="77">
        <v>2.14</v>
      </c>
      <c r="B59" s="77" t="s">
        <v>43</v>
      </c>
      <c r="C59" s="78" t="s">
        <v>44</v>
      </c>
      <c r="D59" s="77" t="s">
        <v>45</v>
      </c>
      <c r="E59" s="91">
        <v>1</v>
      </c>
      <c r="F59" s="98"/>
    </row>
    <row r="60" spans="1:6">
      <c r="A60" s="87">
        <v>3</v>
      </c>
      <c r="B60" s="87" t="s">
        <v>111</v>
      </c>
      <c r="C60" s="93"/>
      <c r="D60" s="90"/>
      <c r="E60" s="88"/>
      <c r="F60" s="80"/>
    </row>
    <row r="61" s="52" customFormat="1" ht="12" spans="1:6">
      <c r="A61" s="103">
        <v>3.1</v>
      </c>
      <c r="B61" s="90" t="s">
        <v>112</v>
      </c>
      <c r="C61" s="80" t="s">
        <v>113</v>
      </c>
      <c r="D61" s="90" t="s">
        <v>11</v>
      </c>
      <c r="E61" s="91">
        <v>1</v>
      </c>
      <c r="F61" s="80"/>
    </row>
    <row r="62" s="54" customFormat="1" ht="14.25" spans="1:6">
      <c r="A62" s="81" t="s">
        <v>114</v>
      </c>
      <c r="B62" s="81" t="s">
        <v>115</v>
      </c>
      <c r="C62" s="85"/>
      <c r="D62" s="81"/>
      <c r="E62" s="104"/>
      <c r="F62" s="81"/>
    </row>
    <row r="63" ht="24" spans="1:6">
      <c r="A63" s="87">
        <v>1</v>
      </c>
      <c r="B63" s="87" t="s">
        <v>116</v>
      </c>
      <c r="C63" s="80"/>
      <c r="D63" s="90"/>
      <c r="E63" s="88"/>
      <c r="F63" s="80"/>
    </row>
    <row r="64" s="52" customFormat="1" ht="312" spans="1:6">
      <c r="A64" s="77">
        <v>1.1</v>
      </c>
      <c r="B64" s="90" t="s">
        <v>117</v>
      </c>
      <c r="C64" s="80" t="s">
        <v>118</v>
      </c>
      <c r="D64" s="77" t="s">
        <v>11</v>
      </c>
      <c r="E64" s="89">
        <v>30</v>
      </c>
      <c r="F64" s="80"/>
    </row>
    <row r="65" s="52" customFormat="1" ht="12" spans="1:6">
      <c r="A65" s="77">
        <v>1.2</v>
      </c>
      <c r="B65" s="77" t="s">
        <v>43</v>
      </c>
      <c r="C65" s="78" t="s">
        <v>44</v>
      </c>
      <c r="D65" s="77" t="s">
        <v>45</v>
      </c>
      <c r="E65" s="88">
        <v>1</v>
      </c>
      <c r="F65" s="80"/>
    </row>
    <row r="66" ht="14.25" spans="1:6">
      <c r="A66" s="87">
        <v>2</v>
      </c>
      <c r="B66" s="87" t="s">
        <v>119</v>
      </c>
      <c r="C66" s="80"/>
      <c r="D66" s="90"/>
      <c r="E66" s="88"/>
      <c r="F66" s="98"/>
    </row>
    <row r="67" s="53" customFormat="1" ht="310" customHeight="1" spans="1:6">
      <c r="A67" s="90">
        <v>2.1</v>
      </c>
      <c r="B67" s="90" t="s">
        <v>120</v>
      </c>
      <c r="C67" s="105" t="s">
        <v>121</v>
      </c>
      <c r="D67" s="90" t="s">
        <v>54</v>
      </c>
      <c r="E67" s="89">
        <v>10</v>
      </c>
      <c r="F67" s="80"/>
    </row>
    <row r="68" s="52" customFormat="1" ht="103" customHeight="1" spans="1:6">
      <c r="A68" s="77">
        <v>2.2</v>
      </c>
      <c r="B68" s="77" t="s">
        <v>122</v>
      </c>
      <c r="C68" s="78" t="s">
        <v>123</v>
      </c>
      <c r="D68" s="77" t="s">
        <v>54</v>
      </c>
      <c r="E68" s="89">
        <v>10</v>
      </c>
      <c r="F68" s="80"/>
    </row>
    <row r="69" s="52" customFormat="1" ht="84" spans="1:6">
      <c r="A69" s="90">
        <v>2.3</v>
      </c>
      <c r="B69" s="90" t="s">
        <v>124</v>
      </c>
      <c r="C69" s="78" t="s">
        <v>125</v>
      </c>
      <c r="D69" s="77" t="s">
        <v>54</v>
      </c>
      <c r="E69" s="89">
        <v>20</v>
      </c>
      <c r="F69" s="80"/>
    </row>
    <row r="70" s="52" customFormat="1" ht="144" spans="1:6">
      <c r="A70" s="77">
        <v>2.4</v>
      </c>
      <c r="B70" s="77" t="s">
        <v>126</v>
      </c>
      <c r="C70" s="78" t="s">
        <v>127</v>
      </c>
      <c r="D70" s="77" t="s">
        <v>54</v>
      </c>
      <c r="E70" s="89">
        <v>5</v>
      </c>
      <c r="F70" s="80"/>
    </row>
    <row r="71" s="52" customFormat="1" ht="187" customHeight="1" spans="1:6">
      <c r="A71" s="90">
        <v>2.5</v>
      </c>
      <c r="B71" s="77" t="s">
        <v>128</v>
      </c>
      <c r="C71" s="78" t="s">
        <v>129</v>
      </c>
      <c r="D71" s="77" t="s">
        <v>54</v>
      </c>
      <c r="E71" s="89">
        <v>10</v>
      </c>
      <c r="F71" s="80"/>
    </row>
    <row r="72" s="52" customFormat="1" ht="409" customHeight="1" spans="1:6">
      <c r="A72" s="77">
        <v>2.6</v>
      </c>
      <c r="B72" s="90" t="s">
        <v>130</v>
      </c>
      <c r="C72" s="78" t="s">
        <v>131</v>
      </c>
      <c r="D72" s="77" t="s">
        <v>54</v>
      </c>
      <c r="E72" s="89">
        <v>10</v>
      </c>
      <c r="F72" s="80"/>
    </row>
    <row r="73" s="52" customFormat="1" ht="31" customHeight="1" spans="1:6">
      <c r="A73" s="90">
        <v>2.7</v>
      </c>
      <c r="B73" s="77" t="s">
        <v>132</v>
      </c>
      <c r="C73" s="78" t="s">
        <v>94</v>
      </c>
      <c r="D73" s="77" t="s">
        <v>32</v>
      </c>
      <c r="E73" s="89">
        <v>20</v>
      </c>
      <c r="F73" s="80"/>
    </row>
    <row r="74" s="52" customFormat="1" ht="24" spans="1:6">
      <c r="A74" s="77">
        <v>2.8</v>
      </c>
      <c r="B74" s="77" t="s">
        <v>133</v>
      </c>
      <c r="C74" s="78" t="s">
        <v>134</v>
      </c>
      <c r="D74" s="77" t="s">
        <v>135</v>
      </c>
      <c r="E74" s="89">
        <v>5</v>
      </c>
      <c r="F74" s="80"/>
    </row>
    <row r="75" s="52" customFormat="1" ht="18" customHeight="1" spans="1:6">
      <c r="A75" s="90">
        <v>2.9</v>
      </c>
      <c r="B75" s="77" t="s">
        <v>136</v>
      </c>
      <c r="C75" s="78" t="s">
        <v>137</v>
      </c>
      <c r="D75" s="77" t="s">
        <v>138</v>
      </c>
      <c r="E75" s="89">
        <v>10</v>
      </c>
      <c r="F75" s="80"/>
    </row>
    <row r="76" s="52" customFormat="1" ht="12" spans="1:6">
      <c r="A76" s="91">
        <v>2.1</v>
      </c>
      <c r="B76" s="77" t="s">
        <v>139</v>
      </c>
      <c r="C76" s="78" t="s">
        <v>62</v>
      </c>
      <c r="D76" s="77" t="s">
        <v>63</v>
      </c>
      <c r="E76" s="89">
        <v>1000</v>
      </c>
      <c r="F76" s="80"/>
    </row>
    <row r="77" s="52" customFormat="1" ht="12" spans="1:6">
      <c r="A77" s="90">
        <v>2.11</v>
      </c>
      <c r="B77" s="77" t="s">
        <v>41</v>
      </c>
      <c r="C77" s="78" t="s">
        <v>42</v>
      </c>
      <c r="D77" s="77" t="s">
        <v>11</v>
      </c>
      <c r="E77" s="89">
        <v>1</v>
      </c>
      <c r="F77" s="80"/>
    </row>
    <row r="78" s="52" customFormat="1" ht="12" spans="1:6">
      <c r="A78" s="77">
        <v>2.12</v>
      </c>
      <c r="B78" s="77" t="s">
        <v>43</v>
      </c>
      <c r="C78" s="78" t="s">
        <v>44</v>
      </c>
      <c r="D78" s="77" t="s">
        <v>45</v>
      </c>
      <c r="E78" s="91">
        <v>1</v>
      </c>
      <c r="F78" s="80"/>
    </row>
    <row r="79" ht="24" spans="1:6">
      <c r="A79" s="87">
        <v>3</v>
      </c>
      <c r="B79" s="87" t="s">
        <v>140</v>
      </c>
      <c r="C79" s="93"/>
      <c r="D79" s="87"/>
      <c r="E79" s="94"/>
      <c r="F79" s="93"/>
    </row>
    <row r="80" s="52" customFormat="1" ht="12" spans="1:6">
      <c r="A80" s="76">
        <v>3.1</v>
      </c>
      <c r="B80" s="77" t="s">
        <v>141</v>
      </c>
      <c r="C80" s="78" t="s">
        <v>142</v>
      </c>
      <c r="D80" s="77" t="s">
        <v>11</v>
      </c>
      <c r="E80" s="91">
        <v>1</v>
      </c>
      <c r="F80" s="80"/>
    </row>
    <row r="81" s="52" customFormat="1" ht="24" spans="1:6">
      <c r="A81" s="76">
        <v>3.2</v>
      </c>
      <c r="B81" s="77" t="s">
        <v>143</v>
      </c>
      <c r="C81" s="78" t="s">
        <v>144</v>
      </c>
      <c r="D81" s="77" t="s">
        <v>11</v>
      </c>
      <c r="E81" s="91">
        <v>1</v>
      </c>
      <c r="F81" s="80"/>
    </row>
    <row r="82" s="54" customFormat="1" ht="14.25" spans="1:6">
      <c r="A82" s="106" t="s">
        <v>145</v>
      </c>
      <c r="B82" s="81" t="s">
        <v>146</v>
      </c>
      <c r="C82" s="81"/>
      <c r="D82" s="81"/>
      <c r="E82" s="107"/>
      <c r="F82" s="81"/>
    </row>
    <row r="83" ht="24" spans="1:6">
      <c r="A83" s="108">
        <v>1</v>
      </c>
      <c r="B83" s="87" t="s">
        <v>147</v>
      </c>
      <c r="C83" s="87"/>
      <c r="D83" s="87"/>
      <c r="E83" s="109"/>
      <c r="F83" s="87"/>
    </row>
    <row r="84" s="52" customFormat="1" ht="12" spans="1:6">
      <c r="A84" s="90">
        <v>1.1</v>
      </c>
      <c r="B84" s="90" t="s">
        <v>148</v>
      </c>
      <c r="C84" s="80" t="s">
        <v>149</v>
      </c>
      <c r="D84" s="90" t="s">
        <v>79</v>
      </c>
      <c r="E84" s="89">
        <v>4</v>
      </c>
      <c r="F84" s="80"/>
    </row>
    <row r="85" s="52" customFormat="1" ht="24" spans="1:6">
      <c r="A85" s="90">
        <v>1.2</v>
      </c>
      <c r="B85" s="90" t="s">
        <v>150</v>
      </c>
      <c r="C85" s="80" t="s">
        <v>151</v>
      </c>
      <c r="D85" s="90" t="s">
        <v>11</v>
      </c>
      <c r="E85" s="91">
        <v>1</v>
      </c>
      <c r="F85" s="80"/>
    </row>
    <row r="86" s="52" customFormat="1" ht="12" spans="1:6">
      <c r="A86" s="90">
        <v>1.3</v>
      </c>
      <c r="B86" s="90" t="s">
        <v>43</v>
      </c>
      <c r="C86" s="80" t="s">
        <v>152</v>
      </c>
      <c r="D86" s="90" t="s">
        <v>45</v>
      </c>
      <c r="E86" s="91">
        <v>1</v>
      </c>
      <c r="F86" s="80"/>
    </row>
    <row r="87" spans="1:6">
      <c r="A87" s="108">
        <v>2</v>
      </c>
      <c r="B87" s="87" t="s">
        <v>153</v>
      </c>
      <c r="C87" s="93"/>
      <c r="D87" s="87"/>
      <c r="E87" s="109"/>
      <c r="F87" s="93"/>
    </row>
    <row r="88" s="52" customFormat="1" ht="24" customHeight="1" spans="1:6">
      <c r="A88" s="90">
        <v>2.1</v>
      </c>
      <c r="B88" s="90" t="s">
        <v>154</v>
      </c>
      <c r="C88" s="80" t="s">
        <v>155</v>
      </c>
      <c r="D88" s="90" t="s">
        <v>11</v>
      </c>
      <c r="E88" s="91">
        <v>1</v>
      </c>
      <c r="F88" s="80"/>
    </row>
    <row r="89" s="54" customFormat="1" ht="14.25" spans="1:6">
      <c r="A89" s="106" t="s">
        <v>156</v>
      </c>
      <c r="B89" s="81" t="s">
        <v>157</v>
      </c>
      <c r="C89" s="81"/>
      <c r="D89" s="81"/>
      <c r="E89" s="107"/>
      <c r="F89" s="81"/>
    </row>
    <row r="90" ht="24" spans="1:6">
      <c r="A90" s="108">
        <v>1</v>
      </c>
      <c r="B90" s="87" t="s">
        <v>158</v>
      </c>
      <c r="C90" s="93"/>
      <c r="D90" s="87"/>
      <c r="E90" s="109"/>
      <c r="F90" s="93"/>
    </row>
    <row r="91" s="52" customFormat="1" ht="24" spans="1:6">
      <c r="A91" s="90">
        <v>1.1</v>
      </c>
      <c r="B91" s="90" t="s">
        <v>159</v>
      </c>
      <c r="C91" s="80" t="s">
        <v>160</v>
      </c>
      <c r="D91" s="90" t="s">
        <v>11</v>
      </c>
      <c r="E91" s="88">
        <v>1</v>
      </c>
      <c r="F91" s="80"/>
    </row>
    <row r="92" s="54" customFormat="1" ht="14.25" spans="1:6">
      <c r="A92" s="106" t="s">
        <v>161</v>
      </c>
      <c r="B92" s="81" t="s">
        <v>162</v>
      </c>
      <c r="C92" s="81"/>
      <c r="D92" s="81"/>
      <c r="E92" s="107"/>
      <c r="F92" s="81"/>
    </row>
    <row r="93" s="52" customFormat="1" ht="16" customHeight="1" spans="1:6">
      <c r="A93" s="77">
        <v>1</v>
      </c>
      <c r="B93" s="77" t="s">
        <v>163</v>
      </c>
      <c r="C93" s="78" t="s">
        <v>164</v>
      </c>
      <c r="D93" s="77" t="s">
        <v>165</v>
      </c>
      <c r="E93" s="89">
        <v>13.13</v>
      </c>
      <c r="F93" s="80"/>
    </row>
    <row r="94" s="52" customFormat="1" ht="24" spans="1:6">
      <c r="A94" s="77">
        <v>2</v>
      </c>
      <c r="B94" s="77" t="s">
        <v>166</v>
      </c>
      <c r="C94" s="78" t="s">
        <v>167</v>
      </c>
      <c r="D94" s="77" t="s">
        <v>11</v>
      </c>
      <c r="E94" s="88">
        <v>1</v>
      </c>
      <c r="F94" s="80"/>
    </row>
    <row r="95" s="54" customFormat="1" ht="14.25" spans="1:6">
      <c r="A95" s="106" t="s">
        <v>168</v>
      </c>
      <c r="B95" s="81" t="s">
        <v>169</v>
      </c>
      <c r="C95" s="81"/>
      <c r="D95" s="81"/>
      <c r="E95" s="107"/>
      <c r="F95" s="81"/>
    </row>
    <row r="96" spans="1:6">
      <c r="A96" s="108">
        <v>1</v>
      </c>
      <c r="B96" s="87" t="s">
        <v>170</v>
      </c>
      <c r="C96" s="105"/>
      <c r="D96" s="90"/>
      <c r="E96" s="89"/>
      <c r="F96" s="80"/>
    </row>
    <row r="97" s="55" customFormat="1" ht="24" spans="1:6">
      <c r="A97" s="103">
        <v>1.1</v>
      </c>
      <c r="B97" s="90" t="s">
        <v>171</v>
      </c>
      <c r="C97" s="97" t="s">
        <v>172</v>
      </c>
      <c r="D97" s="103" t="s">
        <v>11</v>
      </c>
      <c r="E97" s="89">
        <v>1</v>
      </c>
      <c r="F97" s="80"/>
    </row>
    <row r="98" spans="1:6">
      <c r="A98" s="108">
        <v>2</v>
      </c>
      <c r="B98" s="87" t="s">
        <v>173</v>
      </c>
      <c r="C98" s="110"/>
      <c r="D98" s="108"/>
      <c r="E98" s="109"/>
      <c r="F98" s="93"/>
    </row>
    <row r="99" s="52" customFormat="1" ht="352.5" spans="1:7">
      <c r="A99" s="103">
        <v>2.1</v>
      </c>
      <c r="B99" s="90" t="s">
        <v>174</v>
      </c>
      <c r="C99" s="80" t="s">
        <v>175</v>
      </c>
      <c r="D99" s="103" t="s">
        <v>90</v>
      </c>
      <c r="E99" s="89">
        <v>20</v>
      </c>
      <c r="F99" s="80"/>
      <c r="G99" s="111"/>
    </row>
    <row r="100" s="52" customFormat="1" ht="60" spans="1:6">
      <c r="A100" s="103">
        <v>2.2</v>
      </c>
      <c r="B100" s="112" t="s">
        <v>176</v>
      </c>
      <c r="C100" s="113" t="s">
        <v>177</v>
      </c>
      <c r="D100" s="103" t="s">
        <v>32</v>
      </c>
      <c r="E100" s="89">
        <v>1</v>
      </c>
      <c r="F100" s="80"/>
    </row>
    <row r="101" s="52" customFormat="1" ht="48" spans="1:6">
      <c r="A101" s="103">
        <v>2.3</v>
      </c>
      <c r="B101" s="112" t="s">
        <v>178</v>
      </c>
      <c r="C101" s="113" t="s">
        <v>179</v>
      </c>
      <c r="D101" s="103" t="s">
        <v>11</v>
      </c>
      <c r="E101" s="89">
        <v>1</v>
      </c>
      <c r="F101" s="80"/>
    </row>
    <row r="102" s="52" customFormat="1" ht="77" customHeight="1" spans="1:6">
      <c r="A102" s="103">
        <v>2.4</v>
      </c>
      <c r="B102" s="112" t="s">
        <v>180</v>
      </c>
      <c r="C102" s="114" t="s">
        <v>181</v>
      </c>
      <c r="D102" s="103" t="s">
        <v>54</v>
      </c>
      <c r="E102" s="89">
        <v>1</v>
      </c>
      <c r="F102" s="80"/>
    </row>
    <row r="103" s="52" customFormat="1" ht="237" customHeight="1" spans="1:6">
      <c r="A103" s="103">
        <v>2.5</v>
      </c>
      <c r="B103" s="112" t="s">
        <v>182</v>
      </c>
      <c r="C103" s="80" t="s">
        <v>183</v>
      </c>
      <c r="D103" s="103" t="s">
        <v>54</v>
      </c>
      <c r="E103" s="89">
        <v>1</v>
      </c>
      <c r="F103" s="80"/>
    </row>
    <row r="104" s="52" customFormat="1" ht="120" spans="1:6">
      <c r="A104" s="103">
        <v>2.6</v>
      </c>
      <c r="B104" s="112" t="s">
        <v>184</v>
      </c>
      <c r="C104" s="113" t="s">
        <v>185</v>
      </c>
      <c r="D104" s="103" t="s">
        <v>32</v>
      </c>
      <c r="E104" s="89">
        <v>1</v>
      </c>
      <c r="F104" s="80"/>
    </row>
    <row r="105" s="52" customFormat="1" ht="49" customHeight="1" spans="1:6">
      <c r="A105" s="103">
        <v>2.7</v>
      </c>
      <c r="B105" s="112" t="s">
        <v>186</v>
      </c>
      <c r="C105" s="113" t="s">
        <v>187</v>
      </c>
      <c r="D105" s="103" t="s">
        <v>32</v>
      </c>
      <c r="E105" s="89">
        <v>1</v>
      </c>
      <c r="F105" s="80"/>
    </row>
    <row r="106" s="52" customFormat="1" ht="36" spans="1:6">
      <c r="A106" s="103">
        <v>2.8</v>
      </c>
      <c r="B106" s="112" t="s">
        <v>188</v>
      </c>
      <c r="C106" s="113" t="s">
        <v>189</v>
      </c>
      <c r="D106" s="103" t="s">
        <v>32</v>
      </c>
      <c r="E106" s="89">
        <v>1</v>
      </c>
      <c r="F106" s="80"/>
    </row>
    <row r="107" s="52" customFormat="1" ht="168" spans="1:6">
      <c r="A107" s="103">
        <v>2.9</v>
      </c>
      <c r="B107" s="112" t="s">
        <v>190</v>
      </c>
      <c r="C107" s="113" t="s">
        <v>191</v>
      </c>
      <c r="D107" s="103" t="s">
        <v>11</v>
      </c>
      <c r="E107" s="89">
        <v>2</v>
      </c>
      <c r="F107" s="80"/>
    </row>
    <row r="108" s="52" customFormat="1" ht="120" spans="1:6">
      <c r="A108" s="89">
        <v>2.1</v>
      </c>
      <c r="B108" s="112" t="s">
        <v>192</v>
      </c>
      <c r="C108" s="113" t="s">
        <v>193</v>
      </c>
      <c r="D108" s="103" t="s">
        <v>11</v>
      </c>
      <c r="E108" s="89">
        <v>4</v>
      </c>
      <c r="F108" s="80"/>
    </row>
    <row r="109" s="52" customFormat="1" ht="144" spans="1:6">
      <c r="A109" s="103">
        <v>2.11</v>
      </c>
      <c r="B109" s="112" t="s">
        <v>194</v>
      </c>
      <c r="C109" s="113" t="s">
        <v>195</v>
      </c>
      <c r="D109" s="103" t="s">
        <v>11</v>
      </c>
      <c r="E109" s="89">
        <v>2</v>
      </c>
      <c r="F109" s="80"/>
    </row>
    <row r="110" s="52" customFormat="1" ht="409.5" spans="1:6">
      <c r="A110" s="103">
        <v>2.12</v>
      </c>
      <c r="B110" s="112" t="s">
        <v>196</v>
      </c>
      <c r="C110" s="113" t="s">
        <v>197</v>
      </c>
      <c r="D110" s="103" t="s">
        <v>11</v>
      </c>
      <c r="E110" s="89">
        <v>1</v>
      </c>
      <c r="F110" s="80"/>
    </row>
    <row r="111" s="52" customFormat="1" ht="24" spans="1:6">
      <c r="A111" s="103">
        <v>2.13</v>
      </c>
      <c r="B111" s="112" t="s">
        <v>198</v>
      </c>
      <c r="C111" s="78" t="s">
        <v>199</v>
      </c>
      <c r="D111" s="103" t="s">
        <v>11</v>
      </c>
      <c r="E111" s="89">
        <v>1</v>
      </c>
      <c r="F111" s="80"/>
    </row>
    <row r="112" s="53" customFormat="1" ht="12" spans="1:6">
      <c r="A112" s="103">
        <v>2.14</v>
      </c>
      <c r="B112" s="90" t="s">
        <v>200</v>
      </c>
      <c r="C112" s="80" t="s">
        <v>201</v>
      </c>
      <c r="D112" s="90" t="s">
        <v>54</v>
      </c>
      <c r="E112" s="89">
        <v>4</v>
      </c>
      <c r="F112" s="80"/>
    </row>
    <row r="113" s="52" customFormat="1" ht="12" spans="1:6">
      <c r="A113" s="103">
        <v>2.15</v>
      </c>
      <c r="B113" s="90" t="s">
        <v>108</v>
      </c>
      <c r="C113" s="80" t="s">
        <v>202</v>
      </c>
      <c r="D113" s="77" t="s">
        <v>54</v>
      </c>
      <c r="E113" s="89">
        <v>4</v>
      </c>
      <c r="F113" s="80"/>
    </row>
    <row r="114" s="52" customFormat="1" ht="67" customHeight="1" spans="1:6">
      <c r="A114" s="103">
        <v>2.16</v>
      </c>
      <c r="B114" s="90" t="s">
        <v>203</v>
      </c>
      <c r="C114" s="80" t="s">
        <v>204</v>
      </c>
      <c r="D114" s="77" t="s">
        <v>54</v>
      </c>
      <c r="E114" s="89">
        <v>2</v>
      </c>
      <c r="F114" s="80"/>
    </row>
    <row r="115" s="52" customFormat="1" ht="127" customHeight="1" spans="1:6">
      <c r="A115" s="103">
        <v>2.17</v>
      </c>
      <c r="B115" s="90" t="s">
        <v>205</v>
      </c>
      <c r="C115" s="80" t="s">
        <v>206</v>
      </c>
      <c r="D115" s="77" t="s">
        <v>11</v>
      </c>
      <c r="E115" s="89">
        <v>1</v>
      </c>
      <c r="F115" s="80"/>
    </row>
    <row r="116" s="52" customFormat="1" ht="108" spans="1:6">
      <c r="A116" s="103">
        <v>2.18</v>
      </c>
      <c r="B116" s="90" t="s">
        <v>207</v>
      </c>
      <c r="C116" s="80" t="s">
        <v>208</v>
      </c>
      <c r="D116" s="77" t="s">
        <v>32</v>
      </c>
      <c r="E116" s="89">
        <v>10</v>
      </c>
      <c r="F116" s="80"/>
    </row>
    <row r="117" s="52" customFormat="1" ht="12" spans="1:6">
      <c r="A117" s="103">
        <v>2.19</v>
      </c>
      <c r="B117" s="103" t="s">
        <v>209</v>
      </c>
      <c r="C117" s="115" t="s">
        <v>210</v>
      </c>
      <c r="D117" s="77" t="s">
        <v>11</v>
      </c>
      <c r="E117" s="89">
        <v>2</v>
      </c>
      <c r="F117" s="80"/>
    </row>
    <row r="118" s="52" customFormat="1" ht="12" spans="1:6">
      <c r="A118" s="103">
        <v>2.2</v>
      </c>
      <c r="B118" s="103" t="s">
        <v>211</v>
      </c>
      <c r="C118" s="116" t="s">
        <v>212</v>
      </c>
      <c r="D118" s="77" t="s">
        <v>11</v>
      </c>
      <c r="E118" s="89">
        <v>1</v>
      </c>
      <c r="F118" s="80"/>
    </row>
    <row r="119" s="52" customFormat="1" ht="12" spans="1:6">
      <c r="A119" s="103">
        <v>2.21</v>
      </c>
      <c r="B119" s="103" t="s">
        <v>213</v>
      </c>
      <c r="C119" s="117"/>
      <c r="D119" s="77" t="s">
        <v>11</v>
      </c>
      <c r="E119" s="89">
        <v>1</v>
      </c>
      <c r="F119" s="80"/>
    </row>
    <row r="120" s="52" customFormat="1" ht="12" spans="1:6">
      <c r="A120" s="103">
        <v>2.22</v>
      </c>
      <c r="B120" s="103" t="s">
        <v>214</v>
      </c>
      <c r="C120" s="118"/>
      <c r="D120" s="77" t="s">
        <v>11</v>
      </c>
      <c r="E120" s="89">
        <v>1</v>
      </c>
      <c r="F120" s="80"/>
    </row>
    <row r="121" s="52" customFormat="1" ht="12" spans="1:6">
      <c r="A121" s="103">
        <v>2.23</v>
      </c>
      <c r="B121" s="119" t="s">
        <v>215</v>
      </c>
      <c r="C121" s="115" t="s">
        <v>216</v>
      </c>
      <c r="D121" s="77" t="s">
        <v>54</v>
      </c>
      <c r="E121" s="89">
        <v>2</v>
      </c>
      <c r="F121" s="80"/>
    </row>
    <row r="122" s="52" customFormat="1" ht="12" spans="1:6">
      <c r="A122" s="103">
        <v>2.24</v>
      </c>
      <c r="B122" s="90" t="s">
        <v>217</v>
      </c>
      <c r="C122" s="80" t="s">
        <v>82</v>
      </c>
      <c r="D122" s="77" t="s">
        <v>45</v>
      </c>
      <c r="E122" s="89">
        <v>1</v>
      </c>
      <c r="F122" s="80"/>
    </row>
    <row r="123" s="52" customFormat="1" ht="12" spans="1:6">
      <c r="A123" s="103">
        <v>2.25</v>
      </c>
      <c r="B123" s="77" t="s">
        <v>43</v>
      </c>
      <c r="C123" s="78" t="s">
        <v>218</v>
      </c>
      <c r="D123" s="77" t="s">
        <v>45</v>
      </c>
      <c r="E123" s="88">
        <v>1</v>
      </c>
      <c r="F123" s="80"/>
    </row>
    <row r="124" s="54" customFormat="1" ht="28.5" spans="1:6">
      <c r="A124" s="81" t="s">
        <v>219</v>
      </c>
      <c r="B124" s="81" t="s">
        <v>220</v>
      </c>
      <c r="C124" s="120"/>
      <c r="D124" s="81"/>
      <c r="E124" s="107"/>
      <c r="F124" s="85"/>
    </row>
    <row r="125" ht="24" spans="1:6">
      <c r="A125" s="87">
        <v>1</v>
      </c>
      <c r="B125" s="87" t="s">
        <v>221</v>
      </c>
      <c r="C125" s="80"/>
      <c r="D125" s="90"/>
      <c r="E125" s="88"/>
      <c r="F125" s="80"/>
    </row>
    <row r="126" s="52" customFormat="1" ht="12" spans="1:6">
      <c r="A126" s="77">
        <v>1.1</v>
      </c>
      <c r="B126" s="77" t="s">
        <v>222</v>
      </c>
      <c r="C126" s="78" t="s">
        <v>223</v>
      </c>
      <c r="D126" s="77" t="s">
        <v>224</v>
      </c>
      <c r="E126" s="91">
        <v>1</v>
      </c>
      <c r="F126" s="80"/>
    </row>
    <row r="127" s="52" customFormat="1" ht="12" spans="1:6">
      <c r="A127" s="77">
        <v>1.2</v>
      </c>
      <c r="B127" s="77" t="s">
        <v>225</v>
      </c>
      <c r="C127" s="78" t="s">
        <v>223</v>
      </c>
      <c r="D127" s="77" t="s">
        <v>224</v>
      </c>
      <c r="E127" s="91">
        <v>2</v>
      </c>
      <c r="F127" s="80"/>
    </row>
    <row r="128" s="52" customFormat="1" ht="12" spans="1:6">
      <c r="A128" s="77">
        <v>1.3</v>
      </c>
      <c r="B128" s="77" t="s">
        <v>226</v>
      </c>
      <c r="C128" s="78" t="s">
        <v>223</v>
      </c>
      <c r="D128" s="77" t="s">
        <v>224</v>
      </c>
      <c r="E128" s="91">
        <v>1</v>
      </c>
      <c r="F128" s="80"/>
    </row>
    <row r="129" s="52" customFormat="1" ht="12" spans="1:6">
      <c r="A129" s="77">
        <v>1.4</v>
      </c>
      <c r="B129" s="77" t="s">
        <v>227</v>
      </c>
      <c r="C129" s="78" t="s">
        <v>223</v>
      </c>
      <c r="D129" s="77" t="s">
        <v>224</v>
      </c>
      <c r="E129" s="91">
        <v>1</v>
      </c>
      <c r="F129" s="80"/>
    </row>
    <row r="130" s="52" customFormat="1" ht="12" spans="1:6">
      <c r="A130" s="77">
        <v>1.5</v>
      </c>
      <c r="B130" s="77" t="s">
        <v>228</v>
      </c>
      <c r="C130" s="78" t="s">
        <v>229</v>
      </c>
      <c r="D130" s="77" t="s">
        <v>224</v>
      </c>
      <c r="E130" s="91">
        <v>1</v>
      </c>
      <c r="F130" s="80"/>
    </row>
    <row r="131" s="52" customFormat="1" ht="24" spans="1:6">
      <c r="A131" s="77">
        <v>1.6</v>
      </c>
      <c r="B131" s="77" t="s">
        <v>230</v>
      </c>
      <c r="C131" s="78" t="s">
        <v>223</v>
      </c>
      <c r="D131" s="77" t="s">
        <v>224</v>
      </c>
      <c r="E131" s="91">
        <v>1</v>
      </c>
      <c r="F131" s="80"/>
    </row>
    <row r="132" s="52" customFormat="1" ht="12" spans="1:6">
      <c r="A132" s="77">
        <v>1.7</v>
      </c>
      <c r="B132" s="77" t="s">
        <v>231</v>
      </c>
      <c r="C132" s="78" t="s">
        <v>229</v>
      </c>
      <c r="D132" s="77" t="s">
        <v>224</v>
      </c>
      <c r="E132" s="91">
        <v>1</v>
      </c>
      <c r="F132" s="80"/>
    </row>
    <row r="133" s="56" customFormat="1" spans="1:6">
      <c r="A133" s="87">
        <v>2</v>
      </c>
      <c r="B133" s="87" t="s">
        <v>232</v>
      </c>
      <c r="C133" s="93"/>
      <c r="D133" s="87"/>
      <c r="E133" s="94"/>
      <c r="F133" s="93"/>
    </row>
    <row r="134" s="57" customFormat="1" ht="12" spans="1:6">
      <c r="A134" s="90">
        <v>2.1</v>
      </c>
      <c r="B134" s="103" t="s">
        <v>233</v>
      </c>
      <c r="C134" s="80" t="s">
        <v>234</v>
      </c>
      <c r="D134" s="90" t="s">
        <v>235</v>
      </c>
      <c r="E134" s="89">
        <v>3</v>
      </c>
      <c r="F134" s="80"/>
    </row>
    <row r="135" s="54" customFormat="1" ht="42.75" spans="1:6">
      <c r="A135" s="81" t="s">
        <v>236</v>
      </c>
      <c r="B135" s="81" t="s">
        <v>237</v>
      </c>
      <c r="C135" s="120"/>
      <c r="D135" s="121"/>
      <c r="E135" s="86"/>
      <c r="F135" s="82"/>
    </row>
    <row r="136" s="58" customFormat="1" spans="1:6">
      <c r="A136" s="87">
        <v>1</v>
      </c>
      <c r="B136" s="87" t="s">
        <v>238</v>
      </c>
      <c r="C136" s="93"/>
      <c r="D136" s="122"/>
      <c r="E136" s="94"/>
      <c r="F136" s="93"/>
    </row>
    <row r="137" s="59" customFormat="1" ht="45" customHeight="1" spans="1:6">
      <c r="A137" s="90">
        <v>1.1</v>
      </c>
      <c r="B137" s="90" t="s">
        <v>239</v>
      </c>
      <c r="C137" s="80" t="s">
        <v>240</v>
      </c>
      <c r="D137" s="90" t="s">
        <v>54</v>
      </c>
      <c r="E137" s="88">
        <v>1</v>
      </c>
      <c r="F137" s="93"/>
    </row>
    <row r="138" s="60" customFormat="1" ht="35" customHeight="1" spans="1:6">
      <c r="A138" s="90">
        <v>1.2</v>
      </c>
      <c r="B138" s="90" t="s">
        <v>241</v>
      </c>
      <c r="C138" s="80" t="s">
        <v>242</v>
      </c>
      <c r="D138" s="90" t="s">
        <v>54</v>
      </c>
      <c r="E138" s="91">
        <v>2</v>
      </c>
      <c r="F138" s="93"/>
    </row>
    <row r="139" s="60" customFormat="1" ht="12" spans="1:6">
      <c r="A139" s="90">
        <v>1.3</v>
      </c>
      <c r="B139" s="90" t="s">
        <v>243</v>
      </c>
      <c r="C139" s="80" t="s">
        <v>244</v>
      </c>
      <c r="D139" s="90" t="s">
        <v>45</v>
      </c>
      <c r="E139" s="91">
        <v>1</v>
      </c>
      <c r="F139" s="93"/>
    </row>
    <row r="140" s="60" customFormat="1" ht="12" spans="1:7">
      <c r="A140" s="90">
        <v>1.4</v>
      </c>
      <c r="B140" s="90" t="s">
        <v>245</v>
      </c>
      <c r="C140" s="80" t="s">
        <v>246</v>
      </c>
      <c r="D140" s="90" t="s">
        <v>247</v>
      </c>
      <c r="E140" s="91">
        <v>13</v>
      </c>
      <c r="F140" s="93"/>
      <c r="G140" s="52"/>
    </row>
    <row r="141" s="58" customFormat="1" spans="1:6">
      <c r="A141" s="87">
        <v>2</v>
      </c>
      <c r="B141" s="87" t="s">
        <v>248</v>
      </c>
      <c r="C141" s="93"/>
      <c r="D141" s="122"/>
      <c r="E141" s="94"/>
      <c r="F141" s="93"/>
    </row>
    <row r="142" s="60" customFormat="1" ht="140" customHeight="1" spans="1:6">
      <c r="A142" s="90">
        <v>2.1</v>
      </c>
      <c r="B142" s="90" t="s">
        <v>249</v>
      </c>
      <c r="C142" s="80" t="s">
        <v>250</v>
      </c>
      <c r="D142" s="90" t="s">
        <v>54</v>
      </c>
      <c r="E142" s="91">
        <v>1</v>
      </c>
      <c r="F142" s="93"/>
    </row>
    <row r="143" s="60" customFormat="1" ht="115" customHeight="1" spans="1:6">
      <c r="A143" s="90">
        <v>2.2</v>
      </c>
      <c r="B143" s="90" t="s">
        <v>251</v>
      </c>
      <c r="C143" s="80" t="s">
        <v>252</v>
      </c>
      <c r="D143" s="90" t="s">
        <v>54</v>
      </c>
      <c r="E143" s="91">
        <v>1</v>
      </c>
      <c r="F143" s="93"/>
    </row>
    <row r="144" spans="1:6">
      <c r="A144" s="87">
        <v>3</v>
      </c>
      <c r="B144" s="87" t="s">
        <v>253</v>
      </c>
      <c r="C144" s="93"/>
      <c r="D144" s="87"/>
      <c r="E144" s="94"/>
      <c r="F144" s="93"/>
    </row>
    <row r="145" s="52" customFormat="1" ht="57" customHeight="1" spans="1:6">
      <c r="A145" s="90">
        <v>3.1</v>
      </c>
      <c r="B145" s="90" t="s">
        <v>254</v>
      </c>
      <c r="C145" s="80" t="s">
        <v>255</v>
      </c>
      <c r="D145" s="90" t="s">
        <v>54</v>
      </c>
      <c r="E145" s="91">
        <v>1</v>
      </c>
      <c r="F145" s="80"/>
    </row>
    <row r="146" s="52" customFormat="1" ht="108" spans="1:6">
      <c r="A146" s="90">
        <v>3.2</v>
      </c>
      <c r="B146" s="90" t="s">
        <v>256</v>
      </c>
      <c r="C146" s="80" t="s">
        <v>257</v>
      </c>
      <c r="D146" s="90" t="s">
        <v>54</v>
      </c>
      <c r="E146" s="91">
        <v>1</v>
      </c>
      <c r="F146" s="80"/>
    </row>
    <row r="147" spans="1:6">
      <c r="A147" s="87">
        <v>4</v>
      </c>
      <c r="B147" s="87" t="s">
        <v>258</v>
      </c>
      <c r="C147" s="93"/>
      <c r="D147" s="87"/>
      <c r="E147" s="94"/>
      <c r="F147" s="93"/>
    </row>
    <row r="148" s="55" customFormat="1" ht="12" spans="1:6">
      <c r="A148" s="90">
        <v>4.1</v>
      </c>
      <c r="B148" s="90" t="s">
        <v>259</v>
      </c>
      <c r="C148" s="80" t="s">
        <v>260</v>
      </c>
      <c r="D148" s="90" t="s">
        <v>45</v>
      </c>
      <c r="E148" s="88">
        <v>1</v>
      </c>
      <c r="F148" s="80"/>
    </row>
    <row r="149" s="54" customFormat="1" ht="14.25" spans="1:6">
      <c r="A149" s="81" t="s">
        <v>261</v>
      </c>
      <c r="B149" s="81" t="s">
        <v>262</v>
      </c>
      <c r="C149" s="123" t="s">
        <v>263</v>
      </c>
      <c r="D149" s="124" t="s">
        <v>45</v>
      </c>
      <c r="E149" s="125">
        <v>1</v>
      </c>
      <c r="F149" s="81"/>
    </row>
    <row r="150" ht="14.25" spans="1:6">
      <c r="A150" s="126" t="s">
        <v>264</v>
      </c>
      <c r="B150" s="127"/>
      <c r="C150" s="127"/>
      <c r="D150" s="127"/>
      <c r="E150" s="128"/>
      <c r="F150" s="129"/>
    </row>
  </sheetData>
  <mergeCells count="3">
    <mergeCell ref="A1:F1"/>
    <mergeCell ref="A150:E150"/>
    <mergeCell ref="C118:C120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6"/>
  <sheetViews>
    <sheetView workbookViewId="0">
      <selection activeCell="D14" sqref="D14"/>
    </sheetView>
  </sheetViews>
  <sheetFormatPr defaultColWidth="9" defaultRowHeight="14.25"/>
  <cols>
    <col min="1" max="1" width="7.225" style="19" customWidth="1"/>
    <col min="2" max="2" width="27.4416666666667" style="19" customWidth="1"/>
    <col min="3" max="8" width="13.225" style="19" customWidth="1"/>
    <col min="10" max="10" width="11.5583333333333" customWidth="1"/>
  </cols>
  <sheetData>
    <row r="1" spans="1:10">
      <c r="A1" s="20" t="s">
        <v>1</v>
      </c>
      <c r="B1" s="20" t="s">
        <v>265</v>
      </c>
      <c r="C1" s="21" t="s">
        <v>266</v>
      </c>
      <c r="D1" s="21"/>
      <c r="E1" s="21"/>
      <c r="F1" s="21"/>
      <c r="G1" s="20" t="s">
        <v>267</v>
      </c>
      <c r="H1" s="22" t="s">
        <v>268</v>
      </c>
      <c r="I1" s="40"/>
      <c r="J1" s="40"/>
    </row>
    <row r="2" ht="27" spans="1:10">
      <c r="A2" s="20"/>
      <c r="B2" s="20"/>
      <c r="C2" s="21" t="s">
        <v>269</v>
      </c>
      <c r="D2" s="21" t="s">
        <v>270</v>
      </c>
      <c r="E2" s="21" t="s">
        <v>271</v>
      </c>
      <c r="F2" s="21" t="s">
        <v>272</v>
      </c>
      <c r="G2" s="20" t="s">
        <v>273</v>
      </c>
      <c r="H2" s="22" t="s">
        <v>273</v>
      </c>
      <c r="I2" s="40"/>
      <c r="J2" s="40"/>
    </row>
    <row r="3" ht="27" spans="1:10">
      <c r="A3" s="23" t="s">
        <v>7</v>
      </c>
      <c r="B3" s="23" t="s">
        <v>274</v>
      </c>
      <c r="C3" s="24"/>
      <c r="D3" s="24"/>
      <c r="E3" s="24"/>
      <c r="F3" s="24"/>
      <c r="G3" s="24"/>
      <c r="H3" s="25"/>
      <c r="I3" s="40"/>
      <c r="J3" s="40"/>
    </row>
    <row r="4" spans="1:10">
      <c r="A4" s="26" t="s">
        <v>275</v>
      </c>
      <c r="B4" s="26" t="s">
        <v>276</v>
      </c>
      <c r="C4" s="27"/>
      <c r="D4" s="27"/>
      <c r="E4" s="27"/>
      <c r="F4" s="27"/>
      <c r="G4" s="27"/>
      <c r="H4" s="28"/>
      <c r="I4" s="40"/>
      <c r="J4" s="40"/>
    </row>
    <row r="5" spans="1:10">
      <c r="A5" s="29">
        <v>1</v>
      </c>
      <c r="B5" s="29" t="s">
        <v>9</v>
      </c>
      <c r="C5" s="30"/>
      <c r="D5" s="30"/>
      <c r="E5" s="30"/>
      <c r="F5" s="30"/>
      <c r="G5" s="31"/>
      <c r="H5" s="32">
        <f>H6+H7+H8+H9</f>
        <v>50</v>
      </c>
      <c r="I5" s="40">
        <v>50</v>
      </c>
      <c r="J5" s="40">
        <f>I5/G6</f>
        <v>33.3333333333333</v>
      </c>
    </row>
    <row r="6" spans="1:10">
      <c r="A6" s="33">
        <v>1.1</v>
      </c>
      <c r="B6" s="34" t="s">
        <v>277</v>
      </c>
      <c r="C6" s="35">
        <f t="shared" ref="C6:C9" si="0">I6*0.2</f>
        <v>2</v>
      </c>
      <c r="D6" s="35">
        <f t="shared" ref="D6:D9" si="1">I6*0.35</f>
        <v>3.5</v>
      </c>
      <c r="E6" s="35">
        <f t="shared" ref="E6:E9" si="2">I6*0.3</f>
        <v>3</v>
      </c>
      <c r="F6" s="35">
        <f t="shared" ref="F6:F9" si="3">I6*0.15</f>
        <v>1.5</v>
      </c>
      <c r="G6" s="35">
        <v>1.5</v>
      </c>
      <c r="H6" s="36">
        <f t="shared" ref="H6:H9" si="4">G6*(C6+D6+E6+F6)</f>
        <v>15</v>
      </c>
      <c r="I6" s="40">
        <f>J5*0.3</f>
        <v>10</v>
      </c>
      <c r="J6" s="40"/>
    </row>
    <row r="7" spans="1:10">
      <c r="A7" s="33">
        <v>1.2</v>
      </c>
      <c r="B7" s="34" t="s">
        <v>278</v>
      </c>
      <c r="C7" s="35">
        <f t="shared" si="0"/>
        <v>2</v>
      </c>
      <c r="D7" s="35">
        <f t="shared" si="1"/>
        <v>3.5</v>
      </c>
      <c r="E7" s="35">
        <f t="shared" si="2"/>
        <v>3</v>
      </c>
      <c r="F7" s="35">
        <f t="shared" si="3"/>
        <v>1.5</v>
      </c>
      <c r="G7" s="35">
        <v>1.5</v>
      </c>
      <c r="H7" s="36">
        <f t="shared" si="4"/>
        <v>15</v>
      </c>
      <c r="I7" s="40">
        <f>J5*0.3</f>
        <v>10</v>
      </c>
      <c r="J7" s="40"/>
    </row>
    <row r="8" spans="1:10">
      <c r="A8" s="33">
        <v>1.3</v>
      </c>
      <c r="B8" s="34" t="s">
        <v>279</v>
      </c>
      <c r="C8" s="35">
        <f t="shared" si="0"/>
        <v>0.666666666666667</v>
      </c>
      <c r="D8" s="35">
        <f t="shared" si="1"/>
        <v>1.16666666666667</v>
      </c>
      <c r="E8" s="35">
        <f t="shared" si="2"/>
        <v>1</v>
      </c>
      <c r="F8" s="35">
        <f t="shared" si="3"/>
        <v>0.5</v>
      </c>
      <c r="G8" s="35">
        <v>1.5</v>
      </c>
      <c r="H8" s="36">
        <f t="shared" si="4"/>
        <v>5</v>
      </c>
      <c r="I8" s="40">
        <f>J5*0.1</f>
        <v>3.33333333333333</v>
      </c>
      <c r="J8" s="40"/>
    </row>
    <row r="9" spans="1:10">
      <c r="A9" s="33">
        <v>1.4</v>
      </c>
      <c r="B9" s="34" t="s">
        <v>280</v>
      </c>
      <c r="C9" s="35">
        <f t="shared" si="0"/>
        <v>2</v>
      </c>
      <c r="D9" s="35">
        <f t="shared" si="1"/>
        <v>3.5</v>
      </c>
      <c r="E9" s="35">
        <f t="shared" si="2"/>
        <v>3</v>
      </c>
      <c r="F9" s="35">
        <f t="shared" si="3"/>
        <v>1.5</v>
      </c>
      <c r="G9" s="35">
        <v>1.5</v>
      </c>
      <c r="H9" s="36">
        <f t="shared" si="4"/>
        <v>15</v>
      </c>
      <c r="I9" s="40">
        <f>J5*0.3</f>
        <v>10</v>
      </c>
      <c r="J9" s="40"/>
    </row>
    <row r="10" spans="1:10">
      <c r="A10" s="29">
        <v>2</v>
      </c>
      <c r="B10" s="29" t="s">
        <v>12</v>
      </c>
      <c r="C10" s="37"/>
      <c r="D10" s="37"/>
      <c r="E10" s="37"/>
      <c r="F10" s="37"/>
      <c r="G10" s="37"/>
      <c r="H10" s="32">
        <f>H11+H12+H13+H14</f>
        <v>45</v>
      </c>
      <c r="I10" s="40">
        <v>45</v>
      </c>
      <c r="J10" s="40">
        <f>I10/G11</f>
        <v>30</v>
      </c>
    </row>
    <row r="11" spans="1:10">
      <c r="A11" s="33">
        <v>2.1</v>
      </c>
      <c r="B11" s="33" t="s">
        <v>281</v>
      </c>
      <c r="C11" s="35">
        <f t="shared" ref="C11:C14" si="5">I11*0.2</f>
        <v>1.2</v>
      </c>
      <c r="D11" s="35">
        <f t="shared" ref="D11:D14" si="6">I11*0.35</f>
        <v>2.1</v>
      </c>
      <c r="E11" s="35">
        <f t="shared" ref="E11:E14" si="7">I11*0.3</f>
        <v>1.8</v>
      </c>
      <c r="F11" s="35">
        <f t="shared" ref="F11:F14" si="8">I11*0.15</f>
        <v>0.9</v>
      </c>
      <c r="G11" s="35">
        <v>1.5</v>
      </c>
      <c r="H11" s="36">
        <f t="shared" ref="H11:H14" si="9">G11*(C11+D11+E11+F11)</f>
        <v>9</v>
      </c>
      <c r="I11" s="41">
        <f>J10*0.2</f>
        <v>6</v>
      </c>
      <c r="J11" s="40"/>
    </row>
    <row r="12" spans="1:10">
      <c r="A12" s="33">
        <v>2.2</v>
      </c>
      <c r="B12" s="33" t="s">
        <v>282</v>
      </c>
      <c r="C12" s="35">
        <f t="shared" si="5"/>
        <v>1.8</v>
      </c>
      <c r="D12" s="35">
        <f t="shared" si="6"/>
        <v>3.15</v>
      </c>
      <c r="E12" s="35">
        <f t="shared" si="7"/>
        <v>2.7</v>
      </c>
      <c r="F12" s="35">
        <f t="shared" si="8"/>
        <v>1.35</v>
      </c>
      <c r="G12" s="35">
        <v>1.5</v>
      </c>
      <c r="H12" s="36">
        <f t="shared" si="9"/>
        <v>13.5</v>
      </c>
      <c r="I12" s="41">
        <f>J10*0.3</f>
        <v>9</v>
      </c>
      <c r="J12" s="40"/>
    </row>
    <row r="13" spans="1:10">
      <c r="A13" s="33">
        <v>2.3</v>
      </c>
      <c r="B13" s="33" t="s">
        <v>283</v>
      </c>
      <c r="C13" s="35">
        <f t="shared" si="5"/>
        <v>1.8</v>
      </c>
      <c r="D13" s="35">
        <f t="shared" si="6"/>
        <v>3.15</v>
      </c>
      <c r="E13" s="35">
        <f t="shared" si="7"/>
        <v>2.7</v>
      </c>
      <c r="F13" s="35">
        <f t="shared" si="8"/>
        <v>1.35</v>
      </c>
      <c r="G13" s="35">
        <v>1.5</v>
      </c>
      <c r="H13" s="36">
        <f t="shared" si="9"/>
        <v>13.5</v>
      </c>
      <c r="I13" s="41">
        <f>J10*0.3</f>
        <v>9</v>
      </c>
      <c r="J13" s="40"/>
    </row>
    <row r="14" spans="1:10">
      <c r="A14" s="33">
        <v>2.4</v>
      </c>
      <c r="B14" s="33" t="s">
        <v>284</v>
      </c>
      <c r="C14" s="35">
        <f t="shared" si="5"/>
        <v>1.2</v>
      </c>
      <c r="D14" s="35">
        <f t="shared" si="6"/>
        <v>2.1</v>
      </c>
      <c r="E14" s="35">
        <f t="shared" si="7"/>
        <v>1.8</v>
      </c>
      <c r="F14" s="35">
        <f t="shared" si="8"/>
        <v>0.9</v>
      </c>
      <c r="G14" s="35">
        <v>1.5</v>
      </c>
      <c r="H14" s="36">
        <f t="shared" si="9"/>
        <v>9</v>
      </c>
      <c r="I14" s="41">
        <f>J10*0.2</f>
        <v>6</v>
      </c>
      <c r="J14" s="40"/>
    </row>
    <row r="15" spans="1:10">
      <c r="A15" s="29">
        <v>3</v>
      </c>
      <c r="B15" s="29" t="s">
        <v>285</v>
      </c>
      <c r="C15" s="37"/>
      <c r="D15" s="37"/>
      <c r="E15" s="37"/>
      <c r="F15" s="37"/>
      <c r="G15" s="29"/>
      <c r="H15" s="32">
        <f>H16+H17+H18+H19</f>
        <v>35</v>
      </c>
      <c r="I15" s="40">
        <v>35</v>
      </c>
      <c r="J15" s="40"/>
    </row>
    <row r="16" spans="1:10">
      <c r="A16" s="33">
        <v>3.1</v>
      </c>
      <c r="B16" s="33" t="s">
        <v>286</v>
      </c>
      <c r="C16" s="35">
        <f t="shared" ref="C16:C19" si="10">J16*0.2</f>
        <v>1.4</v>
      </c>
      <c r="D16" s="35">
        <f t="shared" ref="D16:D19" si="11">J16*0.35</f>
        <v>2.45</v>
      </c>
      <c r="E16" s="35">
        <f t="shared" ref="E16:E19" si="12">J16*0.3</f>
        <v>2.1</v>
      </c>
      <c r="F16" s="35">
        <f t="shared" ref="F16:F19" si="13">J16*0.15</f>
        <v>1.05</v>
      </c>
      <c r="G16" s="35">
        <v>1.5</v>
      </c>
      <c r="H16" s="36">
        <f t="shared" ref="H16:H19" si="14">G16*(C16+D16+E16+F16)</f>
        <v>10.5</v>
      </c>
      <c r="I16" s="40">
        <f>I15*0.3</f>
        <v>10.5</v>
      </c>
      <c r="J16" s="40">
        <f t="shared" ref="J16:J19" si="15">I16/1.5</f>
        <v>7</v>
      </c>
    </row>
    <row r="17" spans="1:10">
      <c r="A17" s="33">
        <v>3.2</v>
      </c>
      <c r="B17" s="33" t="s">
        <v>287</v>
      </c>
      <c r="C17" s="35">
        <f t="shared" si="10"/>
        <v>1.4</v>
      </c>
      <c r="D17" s="35">
        <f t="shared" si="11"/>
        <v>2.45</v>
      </c>
      <c r="E17" s="35">
        <f t="shared" si="12"/>
        <v>2.1</v>
      </c>
      <c r="F17" s="35">
        <f t="shared" si="13"/>
        <v>1.05</v>
      </c>
      <c r="G17" s="35">
        <v>1.5</v>
      </c>
      <c r="H17" s="36">
        <f t="shared" si="14"/>
        <v>10.5</v>
      </c>
      <c r="I17" s="40">
        <f>I15*0.3</f>
        <v>10.5</v>
      </c>
      <c r="J17" s="40">
        <f t="shared" si="15"/>
        <v>7</v>
      </c>
    </row>
    <row r="18" spans="1:10">
      <c r="A18" s="33">
        <v>3.3</v>
      </c>
      <c r="B18" s="33" t="s">
        <v>288</v>
      </c>
      <c r="C18" s="35">
        <f t="shared" si="10"/>
        <v>1.16666666666667</v>
      </c>
      <c r="D18" s="35">
        <f t="shared" si="11"/>
        <v>2.04166666666667</v>
      </c>
      <c r="E18" s="35">
        <f t="shared" si="12"/>
        <v>1.75</v>
      </c>
      <c r="F18" s="35">
        <f t="shared" si="13"/>
        <v>0.875</v>
      </c>
      <c r="G18" s="35">
        <v>1.5</v>
      </c>
      <c r="H18" s="36">
        <f t="shared" si="14"/>
        <v>8.75</v>
      </c>
      <c r="I18" s="40">
        <f>I15*0.25</f>
        <v>8.75</v>
      </c>
      <c r="J18" s="40">
        <f t="shared" si="15"/>
        <v>5.83333333333333</v>
      </c>
    </row>
    <row r="19" spans="1:10">
      <c r="A19" s="33">
        <v>3.4</v>
      </c>
      <c r="B19" s="33" t="s">
        <v>289</v>
      </c>
      <c r="C19" s="35">
        <f t="shared" si="10"/>
        <v>0.7</v>
      </c>
      <c r="D19" s="35">
        <f t="shared" si="11"/>
        <v>1.225</v>
      </c>
      <c r="E19" s="35">
        <f t="shared" si="12"/>
        <v>1.05</v>
      </c>
      <c r="F19" s="35">
        <f t="shared" si="13"/>
        <v>0.525</v>
      </c>
      <c r="G19" s="35">
        <v>1.5</v>
      </c>
      <c r="H19" s="36">
        <f t="shared" si="14"/>
        <v>5.25</v>
      </c>
      <c r="I19" s="40">
        <f>I15*0.15</f>
        <v>5.25</v>
      </c>
      <c r="J19" s="40">
        <f t="shared" si="15"/>
        <v>3.5</v>
      </c>
    </row>
    <row r="20" spans="1:10">
      <c r="A20" s="29">
        <v>4</v>
      </c>
      <c r="B20" s="29" t="s">
        <v>16</v>
      </c>
      <c r="C20" s="37"/>
      <c r="D20" s="37"/>
      <c r="E20" s="37"/>
      <c r="F20" s="37"/>
      <c r="G20" s="37"/>
      <c r="H20" s="32">
        <f>SUM(H21:H23)</f>
        <v>15</v>
      </c>
      <c r="I20" s="40">
        <v>15</v>
      </c>
      <c r="J20" s="40">
        <f>I20/G21</f>
        <v>10</v>
      </c>
    </row>
    <row r="21" spans="1:10">
      <c r="A21" s="33">
        <v>4.1</v>
      </c>
      <c r="B21" s="33" t="s">
        <v>290</v>
      </c>
      <c r="C21" s="35">
        <f t="shared" ref="C21:C23" si="16">I21*0.2</f>
        <v>0.6</v>
      </c>
      <c r="D21" s="35">
        <f t="shared" ref="D21:D23" si="17">I21*0.35</f>
        <v>1.05</v>
      </c>
      <c r="E21" s="35">
        <f t="shared" ref="E21:E23" si="18">I21*0.3</f>
        <v>0.9</v>
      </c>
      <c r="F21" s="35">
        <f t="shared" ref="F21:F23" si="19">I21*0.15</f>
        <v>0.45</v>
      </c>
      <c r="G21" s="35">
        <v>1.5</v>
      </c>
      <c r="H21" s="36">
        <f t="shared" ref="H21:H23" si="20">G21*(C21+D21+E21+F21)</f>
        <v>4.5</v>
      </c>
      <c r="I21" s="41">
        <f>J20*0.3</f>
        <v>3</v>
      </c>
      <c r="J21" s="40"/>
    </row>
    <row r="22" spans="1:10">
      <c r="A22" s="33">
        <v>5.1</v>
      </c>
      <c r="B22" s="33" t="s">
        <v>291</v>
      </c>
      <c r="C22" s="35">
        <f t="shared" si="16"/>
        <v>0.6</v>
      </c>
      <c r="D22" s="35">
        <f t="shared" si="17"/>
        <v>1.05</v>
      </c>
      <c r="E22" s="35">
        <f t="shared" si="18"/>
        <v>0.9</v>
      </c>
      <c r="F22" s="35">
        <f t="shared" si="19"/>
        <v>0.45</v>
      </c>
      <c r="G22" s="35">
        <v>1.5</v>
      </c>
      <c r="H22" s="36">
        <f t="shared" si="20"/>
        <v>4.5</v>
      </c>
      <c r="I22" s="41">
        <f>J20*0.3</f>
        <v>3</v>
      </c>
      <c r="J22" s="40"/>
    </row>
    <row r="23" spans="1:10">
      <c r="A23" s="33">
        <v>6.1</v>
      </c>
      <c r="B23" s="33" t="s">
        <v>292</v>
      </c>
      <c r="C23" s="35">
        <f t="shared" si="16"/>
        <v>0.8</v>
      </c>
      <c r="D23" s="35">
        <f t="shared" si="17"/>
        <v>1.4</v>
      </c>
      <c r="E23" s="35">
        <f t="shared" si="18"/>
        <v>1.2</v>
      </c>
      <c r="F23" s="35">
        <f t="shared" si="19"/>
        <v>0.6</v>
      </c>
      <c r="G23" s="35">
        <v>1.5</v>
      </c>
      <c r="H23" s="36">
        <f t="shared" si="20"/>
        <v>6</v>
      </c>
      <c r="I23" s="41">
        <f>J20*0.4</f>
        <v>4</v>
      </c>
      <c r="J23" s="40"/>
    </row>
    <row r="24" spans="1:10">
      <c r="A24" s="33"/>
      <c r="B24" s="33" t="s">
        <v>293</v>
      </c>
      <c r="C24" s="35"/>
      <c r="D24" s="35"/>
      <c r="E24" s="35"/>
      <c r="F24" s="35"/>
      <c r="G24" s="35"/>
      <c r="H24" s="38">
        <f>H5+H10+H15+H20</f>
        <v>145</v>
      </c>
      <c r="I24" s="40"/>
      <c r="J24" s="40"/>
    </row>
    <row r="25" spans="1:10">
      <c r="A25" s="26" t="s">
        <v>294</v>
      </c>
      <c r="B25" s="26" t="s">
        <v>295</v>
      </c>
      <c r="C25" s="27"/>
      <c r="D25" s="27"/>
      <c r="E25" s="27"/>
      <c r="F25" s="27"/>
      <c r="G25" s="27"/>
      <c r="H25" s="28"/>
      <c r="I25" s="40"/>
      <c r="J25" s="40"/>
    </row>
    <row r="26" spans="1:10">
      <c r="A26" s="33">
        <v>1</v>
      </c>
      <c r="B26" s="33" t="s">
        <v>296</v>
      </c>
      <c r="C26" s="35" t="s">
        <v>297</v>
      </c>
      <c r="D26" s="35" t="s">
        <v>297</v>
      </c>
      <c r="E26" s="35" t="s">
        <v>297</v>
      </c>
      <c r="F26" s="35" t="s">
        <v>297</v>
      </c>
      <c r="G26" s="35">
        <v>1.5</v>
      </c>
      <c r="H26" s="36" t="s">
        <v>297</v>
      </c>
      <c r="I26" s="40"/>
      <c r="J26" s="40"/>
    </row>
    <row r="27" spans="1:10">
      <c r="A27" s="29">
        <v>2</v>
      </c>
      <c r="B27" s="29" t="s">
        <v>298</v>
      </c>
      <c r="C27" s="37"/>
      <c r="D27" s="37"/>
      <c r="E27" s="37"/>
      <c r="F27" s="37"/>
      <c r="G27" s="37"/>
      <c r="H27" s="32">
        <f>SUM(H28:H33)</f>
        <v>45</v>
      </c>
      <c r="I27" s="40">
        <v>45</v>
      </c>
      <c r="J27" s="40">
        <f>I27/G28</f>
        <v>30</v>
      </c>
    </row>
    <row r="28" spans="1:10">
      <c r="A28" s="33">
        <v>2.1</v>
      </c>
      <c r="B28" s="33" t="s">
        <v>299</v>
      </c>
      <c r="C28" s="35">
        <f t="shared" ref="C28:C33" si="21">I28*0.2</f>
        <v>0.9</v>
      </c>
      <c r="D28" s="35">
        <f t="shared" ref="D28:D33" si="22">I28*0.35</f>
        <v>1.575</v>
      </c>
      <c r="E28" s="35">
        <f t="shared" ref="E28:E33" si="23">I28*0.3</f>
        <v>1.35</v>
      </c>
      <c r="F28" s="35">
        <f t="shared" ref="F28:F33" si="24">I28*0.15</f>
        <v>0.675</v>
      </c>
      <c r="G28" s="35">
        <v>1.5</v>
      </c>
      <c r="H28" s="36">
        <f t="shared" ref="H28:H33" si="25">G28*(C28+D28+E28+F28)</f>
        <v>6.75</v>
      </c>
      <c r="I28" s="42">
        <f>J27*0.15</f>
        <v>4.5</v>
      </c>
      <c r="J28" s="40"/>
    </row>
    <row r="29" spans="1:10">
      <c r="A29" s="33">
        <v>2.2</v>
      </c>
      <c r="B29" s="33" t="s">
        <v>300</v>
      </c>
      <c r="C29" s="35">
        <f t="shared" si="21"/>
        <v>0.6</v>
      </c>
      <c r="D29" s="35">
        <f t="shared" si="22"/>
        <v>1.05</v>
      </c>
      <c r="E29" s="35">
        <f t="shared" si="23"/>
        <v>0.9</v>
      </c>
      <c r="F29" s="35">
        <f t="shared" si="24"/>
        <v>0.45</v>
      </c>
      <c r="G29" s="35">
        <v>1.5</v>
      </c>
      <c r="H29" s="36">
        <f t="shared" si="25"/>
        <v>4.5</v>
      </c>
      <c r="I29" s="42">
        <f>J27*0.1</f>
        <v>3</v>
      </c>
      <c r="J29" s="40"/>
    </row>
    <row r="30" spans="1:10">
      <c r="A30" s="33">
        <v>2.3</v>
      </c>
      <c r="B30" s="33" t="s">
        <v>301</v>
      </c>
      <c r="C30" s="35">
        <f t="shared" si="21"/>
        <v>0.9</v>
      </c>
      <c r="D30" s="35">
        <f t="shared" si="22"/>
        <v>1.575</v>
      </c>
      <c r="E30" s="35">
        <f t="shared" si="23"/>
        <v>1.35</v>
      </c>
      <c r="F30" s="35">
        <f t="shared" si="24"/>
        <v>0.675</v>
      </c>
      <c r="G30" s="35">
        <v>1.5</v>
      </c>
      <c r="H30" s="36">
        <f t="shared" si="25"/>
        <v>6.75</v>
      </c>
      <c r="I30" s="42">
        <f>J27*0.15</f>
        <v>4.5</v>
      </c>
      <c r="J30" s="40"/>
    </row>
    <row r="31" spans="1:10">
      <c r="A31" s="33">
        <v>2.4</v>
      </c>
      <c r="B31" s="33" t="s">
        <v>302</v>
      </c>
      <c r="C31" s="35">
        <f t="shared" si="21"/>
        <v>1.2</v>
      </c>
      <c r="D31" s="35">
        <f t="shared" si="22"/>
        <v>2.1</v>
      </c>
      <c r="E31" s="35">
        <f t="shared" si="23"/>
        <v>1.8</v>
      </c>
      <c r="F31" s="35">
        <f t="shared" si="24"/>
        <v>0.9</v>
      </c>
      <c r="G31" s="35">
        <v>1.5</v>
      </c>
      <c r="H31" s="36">
        <f t="shared" si="25"/>
        <v>9</v>
      </c>
      <c r="I31" s="42">
        <f>J27*0.2</f>
        <v>6</v>
      </c>
      <c r="J31" s="40"/>
    </row>
    <row r="32" spans="1:10">
      <c r="A32" s="33">
        <v>2.5</v>
      </c>
      <c r="B32" s="33" t="s">
        <v>303</v>
      </c>
      <c r="C32" s="35">
        <f t="shared" si="21"/>
        <v>0.9</v>
      </c>
      <c r="D32" s="35">
        <f t="shared" si="22"/>
        <v>1.575</v>
      </c>
      <c r="E32" s="35">
        <f t="shared" si="23"/>
        <v>1.35</v>
      </c>
      <c r="F32" s="35">
        <f t="shared" si="24"/>
        <v>0.675</v>
      </c>
      <c r="G32" s="35">
        <v>1.5</v>
      </c>
      <c r="H32" s="36">
        <f t="shared" si="25"/>
        <v>6.75</v>
      </c>
      <c r="I32" s="42">
        <f>J27*0.15</f>
        <v>4.5</v>
      </c>
      <c r="J32" s="40"/>
    </row>
    <row r="33" spans="1:10">
      <c r="A33" s="33">
        <v>2.6</v>
      </c>
      <c r="B33" s="33" t="s">
        <v>304</v>
      </c>
      <c r="C33" s="35">
        <f t="shared" si="21"/>
        <v>1.5</v>
      </c>
      <c r="D33" s="35">
        <f t="shared" si="22"/>
        <v>2.625</v>
      </c>
      <c r="E33" s="35">
        <f t="shared" si="23"/>
        <v>2.25</v>
      </c>
      <c r="F33" s="35">
        <f t="shared" si="24"/>
        <v>1.125</v>
      </c>
      <c r="G33" s="35">
        <v>1.5</v>
      </c>
      <c r="H33" s="36">
        <f t="shared" si="25"/>
        <v>11.25</v>
      </c>
      <c r="I33" s="42">
        <f>J27*0.25</f>
        <v>7.5</v>
      </c>
      <c r="J33" s="40"/>
    </row>
    <row r="34" spans="1:10">
      <c r="A34" s="33">
        <v>3</v>
      </c>
      <c r="B34" s="33" t="s">
        <v>305</v>
      </c>
      <c r="C34" s="35" t="s">
        <v>297</v>
      </c>
      <c r="D34" s="35" t="s">
        <v>297</v>
      </c>
      <c r="E34" s="35" t="s">
        <v>297</v>
      </c>
      <c r="F34" s="35" t="s">
        <v>297</v>
      </c>
      <c r="G34" s="35">
        <v>1.5</v>
      </c>
      <c r="H34" s="36" t="s">
        <v>297</v>
      </c>
      <c r="I34" s="40"/>
      <c r="J34" s="40"/>
    </row>
    <row r="35" spans="1:10">
      <c r="A35" s="29">
        <v>4</v>
      </c>
      <c r="B35" s="29" t="s">
        <v>306</v>
      </c>
      <c r="C35" s="37"/>
      <c r="D35" s="37"/>
      <c r="E35" s="37"/>
      <c r="F35" s="37"/>
      <c r="G35" s="37"/>
      <c r="H35" s="32">
        <f>H36+H43</f>
        <v>18</v>
      </c>
      <c r="I35" s="40"/>
      <c r="J35" s="40"/>
    </row>
    <row r="36" spans="1:10">
      <c r="A36" s="39">
        <v>4.1</v>
      </c>
      <c r="B36" s="39" t="s">
        <v>307</v>
      </c>
      <c r="C36" s="27"/>
      <c r="D36" s="27"/>
      <c r="E36" s="27"/>
      <c r="F36" s="27"/>
      <c r="G36" s="27"/>
      <c r="H36" s="28">
        <f>SUM(H37:H42)</f>
        <v>5</v>
      </c>
      <c r="I36" s="40">
        <v>5</v>
      </c>
      <c r="J36" s="40">
        <f>I36/G37</f>
        <v>3.33333333333333</v>
      </c>
    </row>
    <row r="37" spans="1:10">
      <c r="A37" s="33" t="s">
        <v>308</v>
      </c>
      <c r="B37" s="33" t="s">
        <v>299</v>
      </c>
      <c r="C37" s="35">
        <f t="shared" ref="C37:C42" si="26">I37*0.2</f>
        <v>0.1</v>
      </c>
      <c r="D37" s="35">
        <f t="shared" ref="D37:D42" si="27">I37*0.35</f>
        <v>0.175</v>
      </c>
      <c r="E37" s="35">
        <f t="shared" ref="E37:E42" si="28">I37*0.3</f>
        <v>0.15</v>
      </c>
      <c r="F37" s="35">
        <f t="shared" ref="F37:F42" si="29">I37*0.15</f>
        <v>0.075</v>
      </c>
      <c r="G37" s="35">
        <v>1.5</v>
      </c>
      <c r="H37" s="36">
        <f t="shared" ref="H37:H42" si="30">G37*(C37+D37+E37+F37)</f>
        <v>0.75</v>
      </c>
      <c r="I37" s="42">
        <f>J36*0.15</f>
        <v>0.5</v>
      </c>
      <c r="J37" s="40"/>
    </row>
    <row r="38" spans="1:10">
      <c r="A38" s="33" t="s">
        <v>309</v>
      </c>
      <c r="B38" s="33" t="s">
        <v>300</v>
      </c>
      <c r="C38" s="35">
        <f t="shared" si="26"/>
        <v>0.0666666666666667</v>
      </c>
      <c r="D38" s="35">
        <f t="shared" si="27"/>
        <v>0.116666666666667</v>
      </c>
      <c r="E38" s="35">
        <f t="shared" si="28"/>
        <v>0.1</v>
      </c>
      <c r="F38" s="35">
        <f t="shared" si="29"/>
        <v>0.05</v>
      </c>
      <c r="G38" s="35">
        <v>1.5</v>
      </c>
      <c r="H38" s="36">
        <f t="shared" si="30"/>
        <v>0.5</v>
      </c>
      <c r="I38" s="42">
        <f>J36*0.1</f>
        <v>0.333333333333333</v>
      </c>
      <c r="J38" s="40"/>
    </row>
    <row r="39" spans="1:10">
      <c r="A39" s="33" t="s">
        <v>310</v>
      </c>
      <c r="B39" s="33" t="s">
        <v>301</v>
      </c>
      <c r="C39" s="35">
        <f t="shared" si="26"/>
        <v>0.1</v>
      </c>
      <c r="D39" s="35">
        <f t="shared" si="27"/>
        <v>0.175</v>
      </c>
      <c r="E39" s="35">
        <f t="shared" si="28"/>
        <v>0.15</v>
      </c>
      <c r="F39" s="35">
        <f t="shared" si="29"/>
        <v>0.075</v>
      </c>
      <c r="G39" s="35">
        <v>1.5</v>
      </c>
      <c r="H39" s="36">
        <f t="shared" si="30"/>
        <v>0.75</v>
      </c>
      <c r="I39" s="42">
        <f>J36*0.15</f>
        <v>0.5</v>
      </c>
      <c r="J39" s="40"/>
    </row>
    <row r="40" spans="1:10">
      <c r="A40" s="33" t="s">
        <v>311</v>
      </c>
      <c r="B40" s="33" t="s">
        <v>302</v>
      </c>
      <c r="C40" s="35">
        <f t="shared" si="26"/>
        <v>0.133333333333333</v>
      </c>
      <c r="D40" s="35">
        <f t="shared" si="27"/>
        <v>0.233333333333333</v>
      </c>
      <c r="E40" s="35">
        <f t="shared" si="28"/>
        <v>0.2</v>
      </c>
      <c r="F40" s="35">
        <f t="shared" si="29"/>
        <v>0.1</v>
      </c>
      <c r="G40" s="35">
        <v>1.5</v>
      </c>
      <c r="H40" s="36">
        <f t="shared" si="30"/>
        <v>1</v>
      </c>
      <c r="I40" s="42">
        <f>J36*0.2</f>
        <v>0.666666666666667</v>
      </c>
      <c r="J40" s="40"/>
    </row>
    <row r="41" spans="1:10">
      <c r="A41" s="33" t="s">
        <v>312</v>
      </c>
      <c r="B41" s="33" t="s">
        <v>303</v>
      </c>
      <c r="C41" s="35">
        <f t="shared" si="26"/>
        <v>0.1</v>
      </c>
      <c r="D41" s="35">
        <f t="shared" si="27"/>
        <v>0.175</v>
      </c>
      <c r="E41" s="35">
        <f t="shared" si="28"/>
        <v>0.15</v>
      </c>
      <c r="F41" s="35">
        <f t="shared" si="29"/>
        <v>0.075</v>
      </c>
      <c r="G41" s="35">
        <v>1.5</v>
      </c>
      <c r="H41" s="36">
        <f t="shared" si="30"/>
        <v>0.75</v>
      </c>
      <c r="I41" s="42">
        <f>J36*0.15</f>
        <v>0.5</v>
      </c>
      <c r="J41" s="40"/>
    </row>
    <row r="42" spans="1:10">
      <c r="A42" s="33" t="s">
        <v>313</v>
      </c>
      <c r="B42" s="33" t="s">
        <v>304</v>
      </c>
      <c r="C42" s="35">
        <f t="shared" si="26"/>
        <v>0.166666666666667</v>
      </c>
      <c r="D42" s="35">
        <f t="shared" si="27"/>
        <v>0.291666666666667</v>
      </c>
      <c r="E42" s="35">
        <f t="shared" si="28"/>
        <v>0.25</v>
      </c>
      <c r="F42" s="35">
        <f t="shared" si="29"/>
        <v>0.125</v>
      </c>
      <c r="G42" s="35">
        <v>1.5</v>
      </c>
      <c r="H42" s="36">
        <f t="shared" si="30"/>
        <v>1.25</v>
      </c>
      <c r="I42" s="42">
        <f>J36*0.25</f>
        <v>0.833333333333333</v>
      </c>
      <c r="J42" s="40"/>
    </row>
    <row r="43" spans="1:10">
      <c r="A43" s="39">
        <v>4.2</v>
      </c>
      <c r="B43" s="39" t="s">
        <v>314</v>
      </c>
      <c r="C43" s="27"/>
      <c r="D43" s="27"/>
      <c r="E43" s="27"/>
      <c r="F43" s="27"/>
      <c r="G43" s="27"/>
      <c r="H43" s="28">
        <f>SUM(H44:H46)</f>
        <v>13</v>
      </c>
      <c r="I43" s="43">
        <v>13</v>
      </c>
      <c r="J43" s="40">
        <f>I43/G45</f>
        <v>8.66666666666667</v>
      </c>
    </row>
    <row r="44" s="18" customFormat="1" spans="1:10">
      <c r="A44" s="33" t="s">
        <v>315</v>
      </c>
      <c r="B44" s="33" t="s">
        <v>316</v>
      </c>
      <c r="C44" s="35">
        <f t="shared" ref="C44:C46" si="31">I44*0.2</f>
        <v>0.52</v>
      </c>
      <c r="D44" s="35">
        <f t="shared" ref="D44:D46" si="32">I44*0.35</f>
        <v>0.91</v>
      </c>
      <c r="E44" s="35">
        <f t="shared" ref="E44:E46" si="33">I44*0.3</f>
        <v>0.78</v>
      </c>
      <c r="F44" s="35">
        <f t="shared" ref="F44:F46" si="34">I44*0.15</f>
        <v>0.39</v>
      </c>
      <c r="G44" s="35">
        <v>1.5</v>
      </c>
      <c r="H44" s="36">
        <f t="shared" ref="H44:H46" si="35">G44*(C44+D44+E44+F44)</f>
        <v>3.9</v>
      </c>
      <c r="I44" s="42">
        <f>J43*0.3</f>
        <v>2.6</v>
      </c>
      <c r="J44" s="40"/>
    </row>
    <row r="45" s="18" customFormat="1" spans="1:10">
      <c r="A45" s="33" t="s">
        <v>317</v>
      </c>
      <c r="B45" s="33" t="s">
        <v>318</v>
      </c>
      <c r="C45" s="35">
        <f t="shared" si="31"/>
        <v>0.693333333333333</v>
      </c>
      <c r="D45" s="35">
        <f t="shared" si="32"/>
        <v>1.21333333333333</v>
      </c>
      <c r="E45" s="35">
        <f t="shared" si="33"/>
        <v>1.04</v>
      </c>
      <c r="F45" s="35">
        <f t="shared" si="34"/>
        <v>0.52</v>
      </c>
      <c r="G45" s="35">
        <v>1.5</v>
      </c>
      <c r="H45" s="36">
        <f t="shared" si="35"/>
        <v>5.2</v>
      </c>
      <c r="I45" s="42">
        <f>J43*0.4</f>
        <v>3.46666666666667</v>
      </c>
      <c r="J45" s="40"/>
    </row>
    <row r="46" s="18" customFormat="1" spans="1:10">
      <c r="A46" s="33" t="s">
        <v>319</v>
      </c>
      <c r="B46" s="33" t="s">
        <v>320</v>
      </c>
      <c r="C46" s="35">
        <f t="shared" si="31"/>
        <v>0.52</v>
      </c>
      <c r="D46" s="35">
        <f t="shared" si="32"/>
        <v>0.91</v>
      </c>
      <c r="E46" s="35">
        <f t="shared" si="33"/>
        <v>0.78</v>
      </c>
      <c r="F46" s="35">
        <f t="shared" si="34"/>
        <v>0.39</v>
      </c>
      <c r="G46" s="35">
        <v>1.5</v>
      </c>
      <c r="H46" s="36">
        <f t="shared" si="35"/>
        <v>3.9</v>
      </c>
      <c r="I46" s="42">
        <f>J43*0.3</f>
        <v>2.6</v>
      </c>
      <c r="J46" s="40"/>
    </row>
    <row r="47" spans="1:10">
      <c r="A47" s="33">
        <v>5</v>
      </c>
      <c r="B47" s="33" t="s">
        <v>321</v>
      </c>
      <c r="C47" s="35" t="s">
        <v>297</v>
      </c>
      <c r="D47" s="35" t="s">
        <v>297</v>
      </c>
      <c r="E47" s="35" t="s">
        <v>297</v>
      </c>
      <c r="F47" s="35" t="s">
        <v>297</v>
      </c>
      <c r="G47" s="35">
        <v>1.5</v>
      </c>
      <c r="H47" s="36" t="s">
        <v>297</v>
      </c>
      <c r="I47" s="40"/>
      <c r="J47" s="40"/>
    </row>
    <row r="48" spans="1:10">
      <c r="A48" s="29">
        <v>6</v>
      </c>
      <c r="B48" s="29" t="s">
        <v>322</v>
      </c>
      <c r="C48" s="37"/>
      <c r="D48" s="37"/>
      <c r="E48" s="37"/>
      <c r="F48" s="37"/>
      <c r="G48" s="37"/>
      <c r="H48" s="32">
        <f>H49+H53</f>
        <v>5</v>
      </c>
      <c r="I48" s="40"/>
      <c r="J48" s="40"/>
    </row>
    <row r="49" spans="1:10">
      <c r="A49" s="39">
        <v>6.1</v>
      </c>
      <c r="B49" s="39" t="s">
        <v>323</v>
      </c>
      <c r="C49" s="27"/>
      <c r="D49" s="27"/>
      <c r="E49" s="27"/>
      <c r="F49" s="27"/>
      <c r="G49" s="27"/>
      <c r="H49" s="28">
        <f>SUM(H50:H52)</f>
        <v>3</v>
      </c>
      <c r="I49" s="40">
        <v>3</v>
      </c>
      <c r="J49" s="40">
        <f>I49/G50</f>
        <v>2</v>
      </c>
    </row>
    <row r="50" spans="1:10">
      <c r="A50" s="33" t="s">
        <v>324</v>
      </c>
      <c r="B50" s="33" t="s">
        <v>316</v>
      </c>
      <c r="C50" s="35">
        <f t="shared" ref="C50:C52" si="36">I50*0.2</f>
        <v>0.12</v>
      </c>
      <c r="D50" s="35">
        <f t="shared" ref="D50:D52" si="37">I50*0.35</f>
        <v>0.21</v>
      </c>
      <c r="E50" s="35">
        <f t="shared" ref="E50:E52" si="38">I50*0.3</f>
        <v>0.18</v>
      </c>
      <c r="F50" s="35">
        <f t="shared" ref="F50:F52" si="39">I50*0.15</f>
        <v>0.09</v>
      </c>
      <c r="G50" s="35">
        <v>1.5</v>
      </c>
      <c r="H50" s="36">
        <f t="shared" ref="H50:H52" si="40">G50*(C50+D50+E50+F50)</f>
        <v>0.9</v>
      </c>
      <c r="I50" s="42">
        <f>J49*0.3</f>
        <v>0.6</v>
      </c>
      <c r="J50" s="40"/>
    </row>
    <row r="51" spans="1:10">
      <c r="A51" s="33" t="s">
        <v>325</v>
      </c>
      <c r="B51" s="33" t="s">
        <v>318</v>
      </c>
      <c r="C51" s="35">
        <f t="shared" si="36"/>
        <v>0.16</v>
      </c>
      <c r="D51" s="35">
        <f t="shared" si="37"/>
        <v>0.28</v>
      </c>
      <c r="E51" s="35">
        <f t="shared" si="38"/>
        <v>0.24</v>
      </c>
      <c r="F51" s="35">
        <f t="shared" si="39"/>
        <v>0.12</v>
      </c>
      <c r="G51" s="35">
        <v>1.5</v>
      </c>
      <c r="H51" s="36">
        <f t="shared" si="40"/>
        <v>1.2</v>
      </c>
      <c r="I51" s="42">
        <f>J49*0.4</f>
        <v>0.8</v>
      </c>
      <c r="J51" s="40"/>
    </row>
    <row r="52" spans="1:10">
      <c r="A52" s="33" t="s">
        <v>326</v>
      </c>
      <c r="B52" s="33" t="s">
        <v>320</v>
      </c>
      <c r="C52" s="35">
        <f t="shared" si="36"/>
        <v>0.12</v>
      </c>
      <c r="D52" s="35">
        <f t="shared" si="37"/>
        <v>0.21</v>
      </c>
      <c r="E52" s="35">
        <f t="shared" si="38"/>
        <v>0.18</v>
      </c>
      <c r="F52" s="35">
        <f t="shared" si="39"/>
        <v>0.09</v>
      </c>
      <c r="G52" s="35">
        <v>1.5</v>
      </c>
      <c r="H52" s="36">
        <f t="shared" si="40"/>
        <v>0.9</v>
      </c>
      <c r="I52" s="42">
        <f>J49*0.3</f>
        <v>0.6</v>
      </c>
      <c r="J52" s="40"/>
    </row>
    <row r="53" spans="1:10">
      <c r="A53" s="39">
        <v>6.2</v>
      </c>
      <c r="B53" s="39" t="s">
        <v>327</v>
      </c>
      <c r="C53" s="27"/>
      <c r="D53" s="27"/>
      <c r="E53" s="27"/>
      <c r="F53" s="27"/>
      <c r="G53" s="27"/>
      <c r="H53" s="28">
        <f>SUM(H54:H56)</f>
        <v>2</v>
      </c>
      <c r="I53" s="40">
        <v>2</v>
      </c>
      <c r="J53" s="40">
        <f>I53/G54</f>
        <v>1.33333333333333</v>
      </c>
    </row>
    <row r="54" spans="1:10">
      <c r="A54" s="33" t="s">
        <v>328</v>
      </c>
      <c r="B54" s="33" t="s">
        <v>316</v>
      </c>
      <c r="C54" s="35">
        <f t="shared" ref="C54:C56" si="41">I54*0.2</f>
        <v>0.08</v>
      </c>
      <c r="D54" s="35">
        <f t="shared" ref="D54:D56" si="42">I54*0.35</f>
        <v>0.14</v>
      </c>
      <c r="E54" s="35">
        <f t="shared" ref="E54:E56" si="43">I54*0.3</f>
        <v>0.12</v>
      </c>
      <c r="F54" s="35">
        <f t="shared" ref="F54:F56" si="44">I54*0.15</f>
        <v>0.06</v>
      </c>
      <c r="G54" s="35">
        <v>1.5</v>
      </c>
      <c r="H54" s="36">
        <f t="shared" ref="H54:H56" si="45">G54*(C54+D54+E54+F54)</f>
        <v>0.6</v>
      </c>
      <c r="I54" s="42">
        <f>J53*0.3</f>
        <v>0.4</v>
      </c>
      <c r="J54" s="40"/>
    </row>
    <row r="55" spans="1:10">
      <c r="A55" s="33" t="s">
        <v>329</v>
      </c>
      <c r="B55" s="33" t="s">
        <v>330</v>
      </c>
      <c r="C55" s="35">
        <f t="shared" si="41"/>
        <v>0.106666666666667</v>
      </c>
      <c r="D55" s="35">
        <f t="shared" si="42"/>
        <v>0.186666666666667</v>
      </c>
      <c r="E55" s="35">
        <f t="shared" si="43"/>
        <v>0.16</v>
      </c>
      <c r="F55" s="35">
        <f t="shared" si="44"/>
        <v>0.08</v>
      </c>
      <c r="G55" s="35">
        <v>1.5</v>
      </c>
      <c r="H55" s="36">
        <f t="shared" si="45"/>
        <v>0.8</v>
      </c>
      <c r="I55" s="42">
        <f>J53*0.4</f>
        <v>0.533333333333333</v>
      </c>
      <c r="J55" s="40"/>
    </row>
    <row r="56" spans="1:10">
      <c r="A56" s="33" t="s">
        <v>331</v>
      </c>
      <c r="B56" s="33" t="s">
        <v>332</v>
      </c>
      <c r="C56" s="35">
        <f t="shared" si="41"/>
        <v>0.08</v>
      </c>
      <c r="D56" s="35">
        <f t="shared" si="42"/>
        <v>0.14</v>
      </c>
      <c r="E56" s="35">
        <f t="shared" si="43"/>
        <v>0.12</v>
      </c>
      <c r="F56" s="35">
        <f t="shared" si="44"/>
        <v>0.06</v>
      </c>
      <c r="G56" s="35">
        <v>1.5</v>
      </c>
      <c r="H56" s="36">
        <f t="shared" si="45"/>
        <v>0.6</v>
      </c>
      <c r="I56" s="42">
        <f>J53*0.3</f>
        <v>0.4</v>
      </c>
      <c r="J56" s="40"/>
    </row>
    <row r="57" spans="1:10">
      <c r="A57" s="33">
        <v>7</v>
      </c>
      <c r="B57" s="33" t="s">
        <v>333</v>
      </c>
      <c r="C57" s="35" t="s">
        <v>297</v>
      </c>
      <c r="D57" s="35" t="s">
        <v>297</v>
      </c>
      <c r="E57" s="35" t="s">
        <v>297</v>
      </c>
      <c r="F57" s="35" t="s">
        <v>297</v>
      </c>
      <c r="G57" s="35">
        <v>1.5</v>
      </c>
      <c r="H57" s="36" t="s">
        <v>297</v>
      </c>
      <c r="I57" s="40"/>
      <c r="J57" s="40"/>
    </row>
    <row r="58" spans="1:10">
      <c r="A58" s="29">
        <v>8</v>
      </c>
      <c r="B58" s="29" t="s">
        <v>334</v>
      </c>
      <c r="C58" s="37"/>
      <c r="D58" s="37"/>
      <c r="E58" s="37"/>
      <c r="F58" s="37"/>
      <c r="G58" s="37"/>
      <c r="H58" s="32">
        <f>H59+H63+H67+H71</f>
        <v>36</v>
      </c>
      <c r="I58" s="40"/>
      <c r="J58" s="40"/>
    </row>
    <row r="59" spans="1:10">
      <c r="A59" s="39">
        <v>8.1</v>
      </c>
      <c r="B59" s="39" t="s">
        <v>335</v>
      </c>
      <c r="C59" s="27"/>
      <c r="D59" s="27"/>
      <c r="E59" s="27"/>
      <c r="F59" s="27"/>
      <c r="G59" s="27"/>
      <c r="H59" s="28">
        <f>SUM(H60:H62)</f>
        <v>30</v>
      </c>
      <c r="I59" s="40">
        <v>30</v>
      </c>
      <c r="J59" s="40">
        <f>I59/G61</f>
        <v>20</v>
      </c>
    </row>
    <row r="60" spans="1:9">
      <c r="A60" s="33" t="s">
        <v>336</v>
      </c>
      <c r="B60" s="33" t="s">
        <v>337</v>
      </c>
      <c r="C60" s="35">
        <f t="shared" ref="C60:C62" si="46">I60*0.2</f>
        <v>1.2</v>
      </c>
      <c r="D60" s="35">
        <f t="shared" ref="D60:D62" si="47">I60*0.35</f>
        <v>2.1</v>
      </c>
      <c r="E60" s="35">
        <f t="shared" ref="E60:E62" si="48">I60*0.3</f>
        <v>1.8</v>
      </c>
      <c r="F60" s="35">
        <f t="shared" ref="F60:F62" si="49">I60*0.15</f>
        <v>0.9</v>
      </c>
      <c r="G60" s="35">
        <v>1.5</v>
      </c>
      <c r="H60" s="36">
        <f t="shared" ref="H60:H62" si="50">G60*(C60+D60+E60+F60)</f>
        <v>9</v>
      </c>
      <c r="I60" s="42">
        <f>J59*0.3</f>
        <v>6</v>
      </c>
    </row>
    <row r="61" spans="1:10">
      <c r="A61" s="33" t="s">
        <v>338</v>
      </c>
      <c r="B61" s="33" t="s">
        <v>339</v>
      </c>
      <c r="C61" s="35">
        <f t="shared" si="46"/>
        <v>1.6</v>
      </c>
      <c r="D61" s="35">
        <f t="shared" si="47"/>
        <v>2.8</v>
      </c>
      <c r="E61" s="35">
        <f t="shared" si="48"/>
        <v>2.4</v>
      </c>
      <c r="F61" s="35">
        <f t="shared" si="49"/>
        <v>1.2</v>
      </c>
      <c r="G61" s="35">
        <v>1.5</v>
      </c>
      <c r="H61" s="36">
        <f t="shared" si="50"/>
        <v>12</v>
      </c>
      <c r="I61" s="42">
        <f>J59*0.4</f>
        <v>8</v>
      </c>
      <c r="J61" s="40"/>
    </row>
    <row r="62" spans="1:10">
      <c r="A62" s="33" t="s">
        <v>340</v>
      </c>
      <c r="B62" s="33" t="s">
        <v>341</v>
      </c>
      <c r="C62" s="35">
        <f t="shared" si="46"/>
        <v>1.2</v>
      </c>
      <c r="D62" s="35">
        <f t="shared" si="47"/>
        <v>2.1</v>
      </c>
      <c r="E62" s="35">
        <f t="shared" si="48"/>
        <v>1.8</v>
      </c>
      <c r="F62" s="35">
        <f t="shared" si="49"/>
        <v>0.9</v>
      </c>
      <c r="G62" s="35">
        <v>1.5</v>
      </c>
      <c r="H62" s="36">
        <f t="shared" si="50"/>
        <v>9</v>
      </c>
      <c r="I62" s="42">
        <f>J59*0.3</f>
        <v>6</v>
      </c>
      <c r="J62" s="40"/>
    </row>
    <row r="63" spans="1:10">
      <c r="A63" s="39">
        <v>8.2</v>
      </c>
      <c r="B63" s="39" t="s">
        <v>342</v>
      </c>
      <c r="C63" s="27"/>
      <c r="D63" s="27"/>
      <c r="E63" s="27"/>
      <c r="F63" s="27"/>
      <c r="G63" s="27"/>
      <c r="H63" s="28">
        <f>SUM(H64:H66)</f>
        <v>3</v>
      </c>
      <c r="I63" s="40">
        <v>3</v>
      </c>
      <c r="J63" s="40">
        <f>I63/G65</f>
        <v>2</v>
      </c>
    </row>
    <row r="64" spans="1:10">
      <c r="A64" s="33" t="s">
        <v>343</v>
      </c>
      <c r="B64" s="33" t="s">
        <v>316</v>
      </c>
      <c r="C64" s="35">
        <f t="shared" ref="C64:C66" si="51">I64*0.2</f>
        <v>0.12</v>
      </c>
      <c r="D64" s="35">
        <f t="shared" ref="D64:D66" si="52">I64*0.35</f>
        <v>0.21</v>
      </c>
      <c r="E64" s="35">
        <f t="shared" ref="E64:E66" si="53">I64*0.3</f>
        <v>0.18</v>
      </c>
      <c r="F64" s="35">
        <f t="shared" ref="F64:F66" si="54">I64*0.15</f>
        <v>0.09</v>
      </c>
      <c r="G64" s="35">
        <v>1.5</v>
      </c>
      <c r="H64" s="36">
        <f t="shared" ref="H64:H66" si="55">G64*(C64+D64+E64+F64)</f>
        <v>0.9</v>
      </c>
      <c r="I64" s="42">
        <f>J63*0.3</f>
        <v>0.6</v>
      </c>
      <c r="J64" s="40"/>
    </row>
    <row r="65" spans="1:10">
      <c r="A65" s="33" t="s">
        <v>344</v>
      </c>
      <c r="B65" s="33" t="s">
        <v>318</v>
      </c>
      <c r="C65" s="35">
        <f t="shared" si="51"/>
        <v>0.16</v>
      </c>
      <c r="D65" s="35">
        <f t="shared" si="52"/>
        <v>0.28</v>
      </c>
      <c r="E65" s="35">
        <f t="shared" si="53"/>
        <v>0.24</v>
      </c>
      <c r="F65" s="35">
        <f t="shared" si="54"/>
        <v>0.12</v>
      </c>
      <c r="G65" s="35">
        <v>1.5</v>
      </c>
      <c r="H65" s="36">
        <f t="shared" si="55"/>
        <v>1.2</v>
      </c>
      <c r="I65" s="42">
        <f>J63*0.4</f>
        <v>0.8</v>
      </c>
      <c r="J65" s="40"/>
    </row>
    <row r="66" spans="1:10">
      <c r="A66" s="33" t="s">
        <v>345</v>
      </c>
      <c r="B66" s="33" t="s">
        <v>320</v>
      </c>
      <c r="C66" s="35">
        <f t="shared" si="51"/>
        <v>0.12</v>
      </c>
      <c r="D66" s="35">
        <f t="shared" si="52"/>
        <v>0.21</v>
      </c>
      <c r="E66" s="35">
        <f t="shared" si="53"/>
        <v>0.18</v>
      </c>
      <c r="F66" s="35">
        <f t="shared" si="54"/>
        <v>0.09</v>
      </c>
      <c r="G66" s="35">
        <v>1.5</v>
      </c>
      <c r="H66" s="36">
        <f t="shared" si="55"/>
        <v>0.9</v>
      </c>
      <c r="I66" s="42">
        <f>J63*0.3</f>
        <v>0.6</v>
      </c>
      <c r="J66" s="40"/>
    </row>
    <row r="67" spans="1:10">
      <c r="A67" s="39">
        <v>8.3</v>
      </c>
      <c r="B67" s="39" t="s">
        <v>346</v>
      </c>
      <c r="C67" s="27"/>
      <c r="D67" s="27"/>
      <c r="E67" s="27"/>
      <c r="F67" s="27"/>
      <c r="G67" s="27"/>
      <c r="H67" s="28">
        <f>SUM(H68:H70)</f>
        <v>2</v>
      </c>
      <c r="I67" s="40">
        <v>2</v>
      </c>
      <c r="J67" s="40">
        <f>I67/G69</f>
        <v>1.33333333333333</v>
      </c>
    </row>
    <row r="68" spans="1:10">
      <c r="A68" s="33" t="s">
        <v>347</v>
      </c>
      <c r="B68" s="33" t="s">
        <v>316</v>
      </c>
      <c r="C68" s="35">
        <f t="shared" ref="C68:C70" si="56">I68*0.2</f>
        <v>0.08</v>
      </c>
      <c r="D68" s="35">
        <f t="shared" ref="D68:D70" si="57">I68*0.35</f>
        <v>0.14</v>
      </c>
      <c r="E68" s="35">
        <f t="shared" ref="E68:E70" si="58">I68*0.3</f>
        <v>0.12</v>
      </c>
      <c r="F68" s="35">
        <f t="shared" ref="F68:F70" si="59">I68*0.15</f>
        <v>0.06</v>
      </c>
      <c r="G68" s="35">
        <v>1.5</v>
      </c>
      <c r="H68" s="36">
        <f t="shared" ref="H68:H70" si="60">G68*(C68+D68+E68+F68)</f>
        <v>0.6</v>
      </c>
      <c r="I68" s="42">
        <f>J67*0.3</f>
        <v>0.4</v>
      </c>
      <c r="J68" s="40"/>
    </row>
    <row r="69" spans="1:10">
      <c r="A69" s="33" t="s">
        <v>348</v>
      </c>
      <c r="B69" s="33" t="s">
        <v>330</v>
      </c>
      <c r="C69" s="35">
        <f t="shared" si="56"/>
        <v>0.106666666666667</v>
      </c>
      <c r="D69" s="35">
        <f t="shared" si="57"/>
        <v>0.186666666666667</v>
      </c>
      <c r="E69" s="35">
        <f t="shared" si="58"/>
        <v>0.16</v>
      </c>
      <c r="F69" s="35">
        <f t="shared" si="59"/>
        <v>0.08</v>
      </c>
      <c r="G69" s="35">
        <v>1.5</v>
      </c>
      <c r="H69" s="36">
        <f t="shared" si="60"/>
        <v>0.8</v>
      </c>
      <c r="I69" s="42">
        <f>J67*0.4</f>
        <v>0.533333333333333</v>
      </c>
      <c r="J69" s="40"/>
    </row>
    <row r="70" spans="1:10">
      <c r="A70" s="33" t="s">
        <v>349</v>
      </c>
      <c r="B70" s="33" t="s">
        <v>332</v>
      </c>
      <c r="C70" s="35">
        <f t="shared" si="56"/>
        <v>0.08</v>
      </c>
      <c r="D70" s="35">
        <f t="shared" si="57"/>
        <v>0.14</v>
      </c>
      <c r="E70" s="35">
        <f t="shared" si="58"/>
        <v>0.12</v>
      </c>
      <c r="F70" s="35">
        <f t="shared" si="59"/>
        <v>0.06</v>
      </c>
      <c r="G70" s="35">
        <v>1.5</v>
      </c>
      <c r="H70" s="36">
        <f t="shared" si="60"/>
        <v>0.6</v>
      </c>
      <c r="I70" s="42">
        <f>J67*0.3</f>
        <v>0.4</v>
      </c>
      <c r="J70" s="40"/>
    </row>
    <row r="71" spans="1:10">
      <c r="A71" s="39">
        <v>8.4</v>
      </c>
      <c r="B71" s="39" t="s">
        <v>350</v>
      </c>
      <c r="C71" s="27"/>
      <c r="D71" s="27"/>
      <c r="E71" s="27"/>
      <c r="F71" s="27"/>
      <c r="G71" s="27"/>
      <c r="H71" s="28">
        <f>SUM(H72:H73)</f>
        <v>1</v>
      </c>
      <c r="I71" s="40">
        <v>1</v>
      </c>
      <c r="J71" s="40">
        <f>I71/G73</f>
        <v>0.666666666666667</v>
      </c>
    </row>
    <row r="72" spans="1:10">
      <c r="A72" s="33" t="s">
        <v>351</v>
      </c>
      <c r="B72" s="33" t="s">
        <v>352</v>
      </c>
      <c r="C72" s="35">
        <f t="shared" ref="C72:C82" si="61">I72*0.2</f>
        <v>0.0666666666666667</v>
      </c>
      <c r="D72" s="35">
        <f t="shared" ref="D72:D82" si="62">I72*0.35</f>
        <v>0.116666666666667</v>
      </c>
      <c r="E72" s="35">
        <f t="shared" ref="E72:E82" si="63">I72*0.3</f>
        <v>0.1</v>
      </c>
      <c r="F72" s="35">
        <f t="shared" ref="F72:F82" si="64">I72*0.15</f>
        <v>0.05</v>
      </c>
      <c r="G72" s="35">
        <v>1.5</v>
      </c>
      <c r="H72" s="36">
        <f t="shared" ref="H72:H82" si="65">G72*(C72+D72+E72+F72)</f>
        <v>0.5</v>
      </c>
      <c r="I72" s="42">
        <f>J71*0.5</f>
        <v>0.333333333333333</v>
      </c>
      <c r="J72" s="40"/>
    </row>
    <row r="73" spans="1:10">
      <c r="A73" s="33" t="s">
        <v>353</v>
      </c>
      <c r="B73" s="33" t="s">
        <v>354</v>
      </c>
      <c r="C73" s="35">
        <f t="shared" si="61"/>
        <v>0.0666666666666667</v>
      </c>
      <c r="D73" s="35">
        <f t="shared" si="62"/>
        <v>0.116666666666667</v>
      </c>
      <c r="E73" s="35">
        <f t="shared" si="63"/>
        <v>0.1</v>
      </c>
      <c r="F73" s="35">
        <f t="shared" si="64"/>
        <v>0.05</v>
      </c>
      <c r="G73" s="35">
        <v>1.5</v>
      </c>
      <c r="H73" s="36">
        <f t="shared" si="65"/>
        <v>0.5</v>
      </c>
      <c r="I73" s="42">
        <f>J71*0.5</f>
        <v>0.333333333333333</v>
      </c>
      <c r="J73" s="40"/>
    </row>
    <row r="74" spans="1:10">
      <c r="A74" s="33">
        <v>9</v>
      </c>
      <c r="B74" s="33" t="s">
        <v>355</v>
      </c>
      <c r="C74" s="35" t="s">
        <v>297</v>
      </c>
      <c r="D74" s="35" t="s">
        <v>297</v>
      </c>
      <c r="E74" s="35" t="s">
        <v>297</v>
      </c>
      <c r="F74" s="35" t="s">
        <v>297</v>
      </c>
      <c r="G74" s="35">
        <v>1.5</v>
      </c>
      <c r="H74" s="36" t="s">
        <v>297</v>
      </c>
      <c r="I74" s="40"/>
      <c r="J74" s="40"/>
    </row>
    <row r="75" spans="1:10">
      <c r="A75" s="29">
        <v>10</v>
      </c>
      <c r="B75" s="29" t="s">
        <v>356</v>
      </c>
      <c r="C75" s="37"/>
      <c r="D75" s="37"/>
      <c r="E75" s="37"/>
      <c r="F75" s="37"/>
      <c r="G75" s="37"/>
      <c r="H75" s="32">
        <f>H76+H83</f>
        <v>75</v>
      </c>
      <c r="I75" s="40"/>
      <c r="J75" s="40"/>
    </row>
    <row r="76" s="18" customFormat="1" spans="1:10">
      <c r="A76" s="39">
        <v>10.1</v>
      </c>
      <c r="B76" s="39" t="s">
        <v>357</v>
      </c>
      <c r="C76" s="27"/>
      <c r="D76" s="27"/>
      <c r="E76" s="27"/>
      <c r="F76" s="27"/>
      <c r="G76" s="27"/>
      <c r="H76" s="28">
        <f>SUM(H77:H82)</f>
        <v>35</v>
      </c>
      <c r="I76" s="40">
        <v>35</v>
      </c>
      <c r="J76" s="40">
        <f>I76/G78</f>
        <v>23.3333333333333</v>
      </c>
    </row>
    <row r="77" s="18" customFormat="1" spans="1:10">
      <c r="A77" s="33" t="s">
        <v>358</v>
      </c>
      <c r="B77" s="33" t="s">
        <v>359</v>
      </c>
      <c r="C77" s="35">
        <f t="shared" si="61"/>
        <v>0.7</v>
      </c>
      <c r="D77" s="35">
        <f t="shared" si="62"/>
        <v>1.225</v>
      </c>
      <c r="E77" s="35">
        <f t="shared" si="63"/>
        <v>1.05</v>
      </c>
      <c r="F77" s="35">
        <f t="shared" si="64"/>
        <v>0.525</v>
      </c>
      <c r="G77" s="35">
        <v>1.5</v>
      </c>
      <c r="H77" s="36">
        <f t="shared" si="65"/>
        <v>5.25</v>
      </c>
      <c r="I77" s="42">
        <f>J76*0.15</f>
        <v>3.5</v>
      </c>
      <c r="J77" s="40"/>
    </row>
    <row r="78" s="18" customFormat="1" spans="1:10">
      <c r="A78" s="33" t="s">
        <v>360</v>
      </c>
      <c r="B78" s="33" t="s">
        <v>361</v>
      </c>
      <c r="C78" s="35">
        <f t="shared" si="61"/>
        <v>0.466666666666667</v>
      </c>
      <c r="D78" s="35">
        <f t="shared" si="62"/>
        <v>0.816666666666667</v>
      </c>
      <c r="E78" s="35">
        <f t="shared" si="63"/>
        <v>0.7</v>
      </c>
      <c r="F78" s="35">
        <f t="shared" si="64"/>
        <v>0.35</v>
      </c>
      <c r="G78" s="35">
        <v>1.5</v>
      </c>
      <c r="H78" s="36">
        <f t="shared" si="65"/>
        <v>3.5</v>
      </c>
      <c r="I78" s="42">
        <f>J76*0.1</f>
        <v>2.33333333333333</v>
      </c>
      <c r="J78" s="40"/>
    </row>
    <row r="79" s="18" customFormat="1" spans="1:10">
      <c r="A79" s="33" t="s">
        <v>362</v>
      </c>
      <c r="B79" s="33" t="s">
        <v>363</v>
      </c>
      <c r="C79" s="35">
        <f t="shared" si="61"/>
        <v>0.7</v>
      </c>
      <c r="D79" s="35">
        <f t="shared" si="62"/>
        <v>1.225</v>
      </c>
      <c r="E79" s="35">
        <f t="shared" si="63"/>
        <v>1.05</v>
      </c>
      <c r="F79" s="35">
        <f t="shared" si="64"/>
        <v>0.525</v>
      </c>
      <c r="G79" s="35">
        <v>1.5</v>
      </c>
      <c r="H79" s="36">
        <f t="shared" si="65"/>
        <v>5.25</v>
      </c>
      <c r="I79" s="42">
        <f>J76*0.15</f>
        <v>3.5</v>
      </c>
      <c r="J79" s="40"/>
    </row>
    <row r="80" s="18" customFormat="1" spans="1:10">
      <c r="A80" s="33" t="s">
        <v>364</v>
      </c>
      <c r="B80" s="33" t="s">
        <v>365</v>
      </c>
      <c r="C80" s="35">
        <f t="shared" si="61"/>
        <v>0.933333333333333</v>
      </c>
      <c r="D80" s="35">
        <f t="shared" si="62"/>
        <v>1.63333333333333</v>
      </c>
      <c r="E80" s="35">
        <f t="shared" si="63"/>
        <v>1.4</v>
      </c>
      <c r="F80" s="35">
        <f t="shared" si="64"/>
        <v>0.7</v>
      </c>
      <c r="G80" s="35">
        <v>1.5</v>
      </c>
      <c r="H80" s="36">
        <f t="shared" si="65"/>
        <v>7</v>
      </c>
      <c r="I80" s="42">
        <f>J76*0.2</f>
        <v>4.66666666666667</v>
      </c>
      <c r="J80" s="40"/>
    </row>
    <row r="81" s="18" customFormat="1" spans="1:10">
      <c r="A81" s="33" t="s">
        <v>366</v>
      </c>
      <c r="B81" s="33" t="s">
        <v>367</v>
      </c>
      <c r="C81" s="35">
        <f t="shared" si="61"/>
        <v>0.7</v>
      </c>
      <c r="D81" s="35">
        <f t="shared" si="62"/>
        <v>1.225</v>
      </c>
      <c r="E81" s="35">
        <f t="shared" si="63"/>
        <v>1.05</v>
      </c>
      <c r="F81" s="35">
        <f t="shared" si="64"/>
        <v>0.525</v>
      </c>
      <c r="G81" s="35">
        <v>1.5</v>
      </c>
      <c r="H81" s="36">
        <f t="shared" si="65"/>
        <v>5.25</v>
      </c>
      <c r="I81" s="42">
        <f>J76*0.15</f>
        <v>3.5</v>
      </c>
      <c r="J81" s="40"/>
    </row>
    <row r="82" s="18" customFormat="1" spans="1:10">
      <c r="A82" s="33" t="s">
        <v>368</v>
      </c>
      <c r="B82" s="33" t="s">
        <v>369</v>
      </c>
      <c r="C82" s="35">
        <f t="shared" si="61"/>
        <v>1.16666666666667</v>
      </c>
      <c r="D82" s="35">
        <f t="shared" si="62"/>
        <v>2.04166666666667</v>
      </c>
      <c r="E82" s="35">
        <f t="shared" si="63"/>
        <v>1.75</v>
      </c>
      <c r="F82" s="35">
        <f t="shared" si="64"/>
        <v>0.875</v>
      </c>
      <c r="G82" s="35">
        <v>1.5</v>
      </c>
      <c r="H82" s="36">
        <f t="shared" si="65"/>
        <v>8.75</v>
      </c>
      <c r="I82" s="42">
        <f>J76*0.25</f>
        <v>5.83333333333333</v>
      </c>
      <c r="J82" s="40"/>
    </row>
    <row r="83" s="18" customFormat="1" spans="1:10">
      <c r="A83" s="39">
        <v>10.2</v>
      </c>
      <c r="B83" s="39" t="s">
        <v>370</v>
      </c>
      <c r="C83" s="27"/>
      <c r="D83" s="27"/>
      <c r="E83" s="27"/>
      <c r="F83" s="27"/>
      <c r="G83" s="27"/>
      <c r="H83" s="28">
        <f>SUM(H84:H87)</f>
        <v>40</v>
      </c>
      <c r="I83" s="40">
        <v>40</v>
      </c>
      <c r="J83" s="40">
        <f>I83/G85</f>
        <v>26.6666666666667</v>
      </c>
    </row>
    <row r="84" s="18" customFormat="1" spans="1:10">
      <c r="A84" s="33" t="s">
        <v>371</v>
      </c>
      <c r="B84" s="33" t="s">
        <v>372</v>
      </c>
      <c r="C84" s="35">
        <f t="shared" ref="C84:C87" si="66">I84*0.2</f>
        <v>2.13333333333333</v>
      </c>
      <c r="D84" s="35">
        <f t="shared" ref="D84:D87" si="67">I84*0.35</f>
        <v>3.73333333333333</v>
      </c>
      <c r="E84" s="35">
        <f t="shared" ref="E84:E87" si="68">I84*0.3</f>
        <v>3.2</v>
      </c>
      <c r="F84" s="35">
        <f t="shared" ref="F84:F87" si="69">I84*0.15</f>
        <v>1.6</v>
      </c>
      <c r="G84" s="35">
        <v>1.5</v>
      </c>
      <c r="H84" s="36">
        <f t="shared" ref="H84:H87" si="70">G84*(C84+D84+E84+F84)</f>
        <v>16</v>
      </c>
      <c r="I84" s="42">
        <f>J83*0.4</f>
        <v>10.6666666666667</v>
      </c>
      <c r="J84" s="40"/>
    </row>
    <row r="85" s="18" customFormat="1" spans="1:10">
      <c r="A85" s="33" t="s">
        <v>373</v>
      </c>
      <c r="B85" s="33" t="s">
        <v>374</v>
      </c>
      <c r="C85" s="35">
        <f t="shared" si="66"/>
        <v>1.06666666666667</v>
      </c>
      <c r="D85" s="35">
        <f t="shared" si="67"/>
        <v>1.86666666666667</v>
      </c>
      <c r="E85" s="35">
        <f t="shared" si="68"/>
        <v>1.6</v>
      </c>
      <c r="F85" s="35">
        <f t="shared" si="69"/>
        <v>0.8</v>
      </c>
      <c r="G85" s="35">
        <v>1.5</v>
      </c>
      <c r="H85" s="36">
        <f t="shared" si="70"/>
        <v>8</v>
      </c>
      <c r="I85" s="42">
        <f>J83*0.2</f>
        <v>5.33333333333333</v>
      </c>
      <c r="J85" s="40"/>
    </row>
    <row r="86" s="18" customFormat="1" spans="1:10">
      <c r="A86" s="33" t="s">
        <v>375</v>
      </c>
      <c r="B86" s="33" t="s">
        <v>376</v>
      </c>
      <c r="C86" s="35">
        <f t="shared" si="66"/>
        <v>1.06666666666667</v>
      </c>
      <c r="D86" s="35">
        <f t="shared" si="67"/>
        <v>1.86666666666667</v>
      </c>
      <c r="E86" s="35">
        <f t="shared" si="68"/>
        <v>1.6</v>
      </c>
      <c r="F86" s="35">
        <f t="shared" si="69"/>
        <v>0.8</v>
      </c>
      <c r="G86" s="35">
        <v>1.5</v>
      </c>
      <c r="H86" s="36">
        <f t="shared" si="70"/>
        <v>8</v>
      </c>
      <c r="I86" s="42">
        <f>J83*0.2</f>
        <v>5.33333333333333</v>
      </c>
      <c r="J86" s="40"/>
    </row>
    <row r="87" s="18" customFormat="1" spans="1:10">
      <c r="A87" s="33" t="s">
        <v>377</v>
      </c>
      <c r="B87" s="33" t="s">
        <v>378</v>
      </c>
      <c r="C87" s="35">
        <f t="shared" si="66"/>
        <v>1.06666666666667</v>
      </c>
      <c r="D87" s="35">
        <f t="shared" si="67"/>
        <v>1.86666666666667</v>
      </c>
      <c r="E87" s="35">
        <f t="shared" si="68"/>
        <v>1.6</v>
      </c>
      <c r="F87" s="35">
        <f t="shared" si="69"/>
        <v>0.8</v>
      </c>
      <c r="G87" s="35">
        <v>1.5</v>
      </c>
      <c r="H87" s="36">
        <f t="shared" si="70"/>
        <v>8</v>
      </c>
      <c r="I87" s="42">
        <f>J83*0.2</f>
        <v>5.33333333333333</v>
      </c>
      <c r="J87" s="40"/>
    </row>
    <row r="88" spans="1:10">
      <c r="A88" s="33">
        <v>11</v>
      </c>
      <c r="B88" s="33" t="s">
        <v>379</v>
      </c>
      <c r="C88" s="35" t="s">
        <v>297</v>
      </c>
      <c r="D88" s="35" t="s">
        <v>297</v>
      </c>
      <c r="E88" s="35" t="s">
        <v>297</v>
      </c>
      <c r="F88" s="35" t="s">
        <v>297</v>
      </c>
      <c r="G88" s="35">
        <v>1.5</v>
      </c>
      <c r="H88" s="36" t="s">
        <v>297</v>
      </c>
      <c r="I88" s="40"/>
      <c r="J88" s="40"/>
    </row>
    <row r="89" spans="1:10">
      <c r="A89" s="33">
        <v>12</v>
      </c>
      <c r="B89" s="33" t="s">
        <v>380</v>
      </c>
      <c r="C89" s="35" t="s">
        <v>297</v>
      </c>
      <c r="D89" s="35" t="s">
        <v>297</v>
      </c>
      <c r="E89" s="35" t="s">
        <v>297</v>
      </c>
      <c r="F89" s="35" t="s">
        <v>297</v>
      </c>
      <c r="G89" s="35">
        <v>1.5</v>
      </c>
      <c r="H89" s="36" t="s">
        <v>297</v>
      </c>
      <c r="I89" s="40"/>
      <c r="J89" s="40"/>
    </row>
    <row r="90" spans="1:10">
      <c r="A90" s="33">
        <v>13</v>
      </c>
      <c r="B90" s="33" t="s">
        <v>381</v>
      </c>
      <c r="C90" s="35" t="s">
        <v>297</v>
      </c>
      <c r="D90" s="35" t="s">
        <v>297</v>
      </c>
      <c r="E90" s="35" t="s">
        <v>297</v>
      </c>
      <c r="F90" s="35" t="s">
        <v>297</v>
      </c>
      <c r="G90" s="35">
        <v>1.5</v>
      </c>
      <c r="H90" s="36" t="s">
        <v>297</v>
      </c>
      <c r="I90" s="40"/>
      <c r="J90" s="40"/>
    </row>
    <row r="91" spans="1:10">
      <c r="A91" s="33">
        <v>14</v>
      </c>
      <c r="B91" s="33" t="s">
        <v>382</v>
      </c>
      <c r="C91" s="35" t="s">
        <v>297</v>
      </c>
      <c r="D91" s="35" t="s">
        <v>297</v>
      </c>
      <c r="E91" s="35" t="s">
        <v>297</v>
      </c>
      <c r="F91" s="35" t="s">
        <v>297</v>
      </c>
      <c r="G91" s="35">
        <v>1.5</v>
      </c>
      <c r="H91" s="36" t="s">
        <v>297</v>
      </c>
      <c r="I91" s="40"/>
      <c r="J91" s="40"/>
    </row>
    <row r="92" spans="1:10">
      <c r="A92" s="33"/>
      <c r="B92" s="33" t="s">
        <v>293</v>
      </c>
      <c r="C92" s="35"/>
      <c r="D92" s="35"/>
      <c r="E92" s="35"/>
      <c r="F92" s="35"/>
      <c r="G92" s="35"/>
      <c r="H92" s="38">
        <f>H27+H35+H48+H58+H75</f>
        <v>179</v>
      </c>
      <c r="I92" s="40"/>
      <c r="J92" s="40"/>
    </row>
    <row r="93" ht="27" spans="1:10">
      <c r="A93" s="26" t="s">
        <v>383</v>
      </c>
      <c r="B93" s="26" t="s">
        <v>384</v>
      </c>
      <c r="C93" s="27"/>
      <c r="D93" s="27"/>
      <c r="E93" s="27"/>
      <c r="F93" s="27"/>
      <c r="G93" s="27"/>
      <c r="H93" s="28"/>
      <c r="I93" s="40"/>
      <c r="J93" s="40"/>
    </row>
    <row r="94" spans="1:10">
      <c r="A94" s="44">
        <v>1</v>
      </c>
      <c r="B94" s="44" t="s">
        <v>385</v>
      </c>
      <c r="C94" s="45"/>
      <c r="D94" s="45"/>
      <c r="E94" s="45"/>
      <c r="F94" s="45"/>
      <c r="G94" s="45"/>
      <c r="H94" s="46"/>
      <c r="I94" s="40"/>
      <c r="J94" s="40"/>
    </row>
    <row r="95" spans="1:10">
      <c r="A95" s="47">
        <v>1.1</v>
      </c>
      <c r="B95" s="45" t="s">
        <v>386</v>
      </c>
      <c r="C95" s="45">
        <f>J95*0.2</f>
        <v>2.66666666666667</v>
      </c>
      <c r="D95" s="45">
        <f>J95*0.35</f>
        <v>4.66666666666667</v>
      </c>
      <c r="E95" s="45">
        <f>J95*0.3</f>
        <v>4</v>
      </c>
      <c r="F95" s="45">
        <f>J95*0.15</f>
        <v>2</v>
      </c>
      <c r="G95" s="45">
        <v>1.5</v>
      </c>
      <c r="H95" s="46">
        <f>SUM(H96:H99)</f>
        <v>20</v>
      </c>
      <c r="I95" s="40">
        <v>20</v>
      </c>
      <c r="J95" s="40">
        <f>I95/G95</f>
        <v>13.3333333333333</v>
      </c>
    </row>
    <row r="96" spans="1:10">
      <c r="A96" s="33" t="s">
        <v>387</v>
      </c>
      <c r="B96" s="35" t="s">
        <v>388</v>
      </c>
      <c r="C96" s="35">
        <f t="shared" ref="C96:F96" si="71">C95*0.25</f>
        <v>0.666666666666667</v>
      </c>
      <c r="D96" s="35">
        <f t="shared" si="71"/>
        <v>1.16666666666667</v>
      </c>
      <c r="E96" s="35">
        <f t="shared" si="71"/>
        <v>1</v>
      </c>
      <c r="F96" s="35">
        <f t="shared" si="71"/>
        <v>0.5</v>
      </c>
      <c r="G96" s="35">
        <v>1.5</v>
      </c>
      <c r="H96" s="36">
        <f t="shared" ref="H96:H99" si="72">(C96+D96+E96+F96)*G96</f>
        <v>5</v>
      </c>
      <c r="I96" s="40"/>
      <c r="J96" s="40"/>
    </row>
    <row r="97" spans="1:10">
      <c r="A97" s="33" t="s">
        <v>389</v>
      </c>
      <c r="B97" s="35" t="s">
        <v>390</v>
      </c>
      <c r="C97" s="35">
        <f t="shared" ref="C97:F97" si="73">C95*0.1</f>
        <v>0.266666666666667</v>
      </c>
      <c r="D97" s="35">
        <f t="shared" si="73"/>
        <v>0.466666666666667</v>
      </c>
      <c r="E97" s="35">
        <f t="shared" si="73"/>
        <v>0.4</v>
      </c>
      <c r="F97" s="35">
        <f t="shared" si="73"/>
        <v>0.2</v>
      </c>
      <c r="G97" s="35">
        <v>1.5</v>
      </c>
      <c r="H97" s="36">
        <f t="shared" si="72"/>
        <v>2</v>
      </c>
      <c r="I97" s="40"/>
      <c r="J97" s="40"/>
    </row>
    <row r="98" spans="1:10">
      <c r="A98" s="33" t="s">
        <v>391</v>
      </c>
      <c r="B98" s="35" t="s">
        <v>392</v>
      </c>
      <c r="C98" s="35">
        <f t="shared" ref="C98:F98" si="74">C95*0.35</f>
        <v>0.933333333333333</v>
      </c>
      <c r="D98" s="35">
        <f t="shared" si="74"/>
        <v>1.63333333333333</v>
      </c>
      <c r="E98" s="35">
        <f t="shared" si="74"/>
        <v>1.4</v>
      </c>
      <c r="F98" s="35">
        <f t="shared" si="74"/>
        <v>0.7</v>
      </c>
      <c r="G98" s="35">
        <v>1.5</v>
      </c>
      <c r="H98" s="36">
        <f t="shared" si="72"/>
        <v>7</v>
      </c>
      <c r="I98" s="40"/>
      <c r="J98" s="40"/>
    </row>
    <row r="99" spans="1:10">
      <c r="A99" s="33" t="s">
        <v>393</v>
      </c>
      <c r="B99" s="35" t="s">
        <v>394</v>
      </c>
      <c r="C99" s="35">
        <f t="shared" ref="C99:F99" si="75">C95*0.3</f>
        <v>0.8</v>
      </c>
      <c r="D99" s="35">
        <f t="shared" si="75"/>
        <v>1.4</v>
      </c>
      <c r="E99" s="35">
        <f t="shared" si="75"/>
        <v>1.2</v>
      </c>
      <c r="F99" s="35">
        <f t="shared" si="75"/>
        <v>0.6</v>
      </c>
      <c r="G99" s="35">
        <v>1.5</v>
      </c>
      <c r="H99" s="36">
        <f t="shared" si="72"/>
        <v>6</v>
      </c>
      <c r="I99" s="40"/>
      <c r="J99" s="40"/>
    </row>
    <row r="100" spans="1:10">
      <c r="A100" s="47">
        <v>1.2</v>
      </c>
      <c r="B100" s="45" t="s">
        <v>395</v>
      </c>
      <c r="C100" s="45"/>
      <c r="D100" s="45"/>
      <c r="E100" s="45"/>
      <c r="F100" s="45"/>
      <c r="G100" s="45"/>
      <c r="H100" s="46">
        <f>SUM(H101:H104)</f>
        <v>30</v>
      </c>
      <c r="I100" s="40">
        <v>30</v>
      </c>
      <c r="J100" s="40">
        <f>I100/G101</f>
        <v>20</v>
      </c>
    </row>
    <row r="101" spans="1:10">
      <c r="A101" s="33" t="s">
        <v>396</v>
      </c>
      <c r="B101" s="35" t="s">
        <v>397</v>
      </c>
      <c r="C101" s="35">
        <f t="shared" ref="C101:C104" si="76">I101*0.2</f>
        <v>1.6</v>
      </c>
      <c r="D101" s="35">
        <f t="shared" ref="D101:D104" si="77">I101*0.35</f>
        <v>2.8</v>
      </c>
      <c r="E101" s="35">
        <f t="shared" ref="E101:E104" si="78">I101*0.3</f>
        <v>2.4</v>
      </c>
      <c r="F101" s="35">
        <f t="shared" ref="F101:F104" si="79">I101*0.15</f>
        <v>1.2</v>
      </c>
      <c r="G101" s="35">
        <v>1.5</v>
      </c>
      <c r="H101" s="36">
        <f t="shared" ref="H101:H104" si="80">G101*SUM(C101:F101)</f>
        <v>12</v>
      </c>
      <c r="I101" s="40">
        <f>J100*0.4</f>
        <v>8</v>
      </c>
      <c r="J101" s="40"/>
    </row>
    <row r="102" spans="1:10">
      <c r="A102" s="33" t="s">
        <v>398</v>
      </c>
      <c r="B102" s="35" t="s">
        <v>399</v>
      </c>
      <c r="C102" s="35">
        <f t="shared" si="76"/>
        <v>0.6</v>
      </c>
      <c r="D102" s="35">
        <f t="shared" si="77"/>
        <v>1.05</v>
      </c>
      <c r="E102" s="35">
        <f t="shared" si="78"/>
        <v>0.9</v>
      </c>
      <c r="F102" s="35">
        <f t="shared" si="79"/>
        <v>0.45</v>
      </c>
      <c r="G102" s="35">
        <v>1.5</v>
      </c>
      <c r="H102" s="36">
        <f t="shared" si="80"/>
        <v>4.5</v>
      </c>
      <c r="I102" s="40">
        <f>J100*0.15</f>
        <v>3</v>
      </c>
      <c r="J102" s="40"/>
    </row>
    <row r="103" spans="1:10">
      <c r="A103" s="33" t="s">
        <v>400</v>
      </c>
      <c r="B103" s="35" t="s">
        <v>401</v>
      </c>
      <c r="C103" s="35">
        <f t="shared" si="76"/>
        <v>1</v>
      </c>
      <c r="D103" s="35">
        <f t="shared" si="77"/>
        <v>1.75</v>
      </c>
      <c r="E103" s="35">
        <f t="shared" si="78"/>
        <v>1.5</v>
      </c>
      <c r="F103" s="35">
        <f t="shared" si="79"/>
        <v>0.75</v>
      </c>
      <c r="G103" s="35">
        <v>1.5</v>
      </c>
      <c r="H103" s="36">
        <f t="shared" si="80"/>
        <v>7.5</v>
      </c>
      <c r="I103" s="40">
        <f>J100*0.25</f>
        <v>5</v>
      </c>
      <c r="J103" s="40"/>
    </row>
    <row r="104" spans="1:10">
      <c r="A104" s="33" t="s">
        <v>402</v>
      </c>
      <c r="B104" s="35" t="s">
        <v>403</v>
      </c>
      <c r="C104" s="35">
        <f t="shared" si="76"/>
        <v>0.8</v>
      </c>
      <c r="D104" s="35">
        <f t="shared" si="77"/>
        <v>1.4</v>
      </c>
      <c r="E104" s="35">
        <f t="shared" si="78"/>
        <v>1.2</v>
      </c>
      <c r="F104" s="35">
        <f t="shared" si="79"/>
        <v>0.6</v>
      </c>
      <c r="G104" s="35">
        <v>1.5</v>
      </c>
      <c r="H104" s="36">
        <f t="shared" si="80"/>
        <v>6</v>
      </c>
      <c r="I104" s="40">
        <f>J100*0.2</f>
        <v>4</v>
      </c>
      <c r="J104" s="40"/>
    </row>
    <row r="105" spans="1:10">
      <c r="A105" s="47">
        <v>1.3</v>
      </c>
      <c r="B105" s="45" t="s">
        <v>404</v>
      </c>
      <c r="C105" s="45"/>
      <c r="D105" s="45"/>
      <c r="E105" s="45"/>
      <c r="F105" s="45"/>
      <c r="G105" s="45"/>
      <c r="H105" s="46">
        <f>SUM(H106:H109)</f>
        <v>100</v>
      </c>
      <c r="I105" s="40">
        <v>100</v>
      </c>
      <c r="J105" s="40">
        <f>I105/G106</f>
        <v>66.6666666666667</v>
      </c>
    </row>
    <row r="106" spans="1:10">
      <c r="A106" s="33" t="s">
        <v>405</v>
      </c>
      <c r="B106" s="35" t="s">
        <v>406</v>
      </c>
      <c r="C106" s="35">
        <f t="shared" ref="C106:C109" si="81">I106*0.2</f>
        <v>5.33333333333333</v>
      </c>
      <c r="D106" s="35">
        <f t="shared" ref="D106:D109" si="82">I106*0.35</f>
        <v>9.33333333333333</v>
      </c>
      <c r="E106" s="35">
        <f t="shared" ref="E106:E109" si="83">I106*0.3</f>
        <v>8</v>
      </c>
      <c r="F106" s="35">
        <f t="shared" ref="F106:F109" si="84">I106*0.15</f>
        <v>4</v>
      </c>
      <c r="G106" s="35">
        <v>1.5</v>
      </c>
      <c r="H106" s="36">
        <f t="shared" ref="H106:H109" si="85">G106*SUM(C106:F106)</f>
        <v>40</v>
      </c>
      <c r="I106" s="40">
        <f>J105*0.4</f>
        <v>26.6666666666667</v>
      </c>
      <c r="J106" s="40"/>
    </row>
    <row r="107" spans="1:10">
      <c r="A107" s="33" t="s">
        <v>407</v>
      </c>
      <c r="B107" s="35" t="s">
        <v>408</v>
      </c>
      <c r="C107" s="35">
        <f t="shared" si="81"/>
        <v>2</v>
      </c>
      <c r="D107" s="35">
        <f t="shared" si="82"/>
        <v>3.5</v>
      </c>
      <c r="E107" s="35">
        <f t="shared" si="83"/>
        <v>3</v>
      </c>
      <c r="F107" s="35">
        <f t="shared" si="84"/>
        <v>1.5</v>
      </c>
      <c r="G107" s="35">
        <v>1.5</v>
      </c>
      <c r="H107" s="36">
        <f t="shared" si="85"/>
        <v>15</v>
      </c>
      <c r="I107" s="40">
        <f>J105*0.15</f>
        <v>10</v>
      </c>
      <c r="J107" s="40"/>
    </row>
    <row r="108" spans="1:10">
      <c r="A108" s="33" t="s">
        <v>409</v>
      </c>
      <c r="B108" s="35" t="s">
        <v>410</v>
      </c>
      <c r="C108" s="35">
        <f t="shared" si="81"/>
        <v>3.33333333333333</v>
      </c>
      <c r="D108" s="35">
        <f t="shared" si="82"/>
        <v>5.83333333333333</v>
      </c>
      <c r="E108" s="35">
        <f t="shared" si="83"/>
        <v>5</v>
      </c>
      <c r="F108" s="35">
        <f t="shared" si="84"/>
        <v>2.5</v>
      </c>
      <c r="G108" s="35">
        <v>1.5</v>
      </c>
      <c r="H108" s="36">
        <f t="shared" si="85"/>
        <v>25</v>
      </c>
      <c r="I108" s="40">
        <f>J105*0.25</f>
        <v>16.6666666666667</v>
      </c>
      <c r="J108" s="40"/>
    </row>
    <row r="109" spans="1:10">
      <c r="A109" s="33" t="s">
        <v>411</v>
      </c>
      <c r="B109" s="35" t="s">
        <v>412</v>
      </c>
      <c r="C109" s="35">
        <f t="shared" si="81"/>
        <v>2.66666666666667</v>
      </c>
      <c r="D109" s="35">
        <f t="shared" si="82"/>
        <v>4.66666666666667</v>
      </c>
      <c r="E109" s="35">
        <f t="shared" si="83"/>
        <v>4</v>
      </c>
      <c r="F109" s="35">
        <f t="shared" si="84"/>
        <v>2</v>
      </c>
      <c r="G109" s="35">
        <v>1.5</v>
      </c>
      <c r="H109" s="36">
        <f t="shared" si="85"/>
        <v>20</v>
      </c>
      <c r="I109" s="40">
        <f>J105*0.2</f>
        <v>13.3333333333333</v>
      </c>
      <c r="J109" s="40"/>
    </row>
    <row r="110" spans="1:10">
      <c r="A110" s="47">
        <v>1.4</v>
      </c>
      <c r="B110" s="45" t="s">
        <v>413</v>
      </c>
      <c r="C110" s="45"/>
      <c r="D110" s="45"/>
      <c r="E110" s="45"/>
      <c r="F110" s="45"/>
      <c r="G110" s="45"/>
      <c r="H110" s="46">
        <f>SUM(H111:H115)</f>
        <v>100</v>
      </c>
      <c r="I110" s="40">
        <v>100</v>
      </c>
      <c r="J110" s="40">
        <f>I110/G111</f>
        <v>66.6666666666667</v>
      </c>
    </row>
    <row r="111" spans="1:10">
      <c r="A111" s="33" t="s">
        <v>414</v>
      </c>
      <c r="B111" s="35" t="s">
        <v>415</v>
      </c>
      <c r="C111" s="35">
        <f t="shared" ref="C111:C115" si="86">I111*0.2</f>
        <v>2</v>
      </c>
      <c r="D111" s="35">
        <f t="shared" ref="D111:D115" si="87">I111*0.35</f>
        <v>3.5</v>
      </c>
      <c r="E111" s="35">
        <f t="shared" ref="E111:E115" si="88">I111*0.3</f>
        <v>3</v>
      </c>
      <c r="F111" s="35">
        <f t="shared" ref="F111:F115" si="89">I111*0.15</f>
        <v>1.5</v>
      </c>
      <c r="G111" s="35">
        <v>1.5</v>
      </c>
      <c r="H111" s="36">
        <f t="shared" ref="H111:H115" si="90">G111*SUM(C111:F111)</f>
        <v>15</v>
      </c>
      <c r="I111" s="40">
        <f>J110*0.15</f>
        <v>10</v>
      </c>
      <c r="J111" s="40"/>
    </row>
    <row r="112" spans="1:10">
      <c r="A112" s="33" t="s">
        <v>416</v>
      </c>
      <c r="B112" s="35" t="s">
        <v>417</v>
      </c>
      <c r="C112" s="35">
        <f t="shared" si="86"/>
        <v>2.66666666666667</v>
      </c>
      <c r="D112" s="35">
        <f t="shared" si="87"/>
        <v>4.66666666666667</v>
      </c>
      <c r="E112" s="35">
        <f t="shared" si="88"/>
        <v>4</v>
      </c>
      <c r="F112" s="35">
        <f t="shared" si="89"/>
        <v>2</v>
      </c>
      <c r="G112" s="35">
        <v>1.5</v>
      </c>
      <c r="H112" s="36">
        <f t="shared" si="90"/>
        <v>20</v>
      </c>
      <c r="I112" s="40">
        <f>J110*0.2</f>
        <v>13.3333333333333</v>
      </c>
      <c r="J112" s="40"/>
    </row>
    <row r="113" spans="1:10">
      <c r="A113" s="33" t="s">
        <v>418</v>
      </c>
      <c r="B113" s="35" t="s">
        <v>419</v>
      </c>
      <c r="C113" s="35">
        <f t="shared" si="86"/>
        <v>2</v>
      </c>
      <c r="D113" s="35">
        <f t="shared" si="87"/>
        <v>3.5</v>
      </c>
      <c r="E113" s="35">
        <f t="shared" si="88"/>
        <v>3</v>
      </c>
      <c r="F113" s="35">
        <f t="shared" si="89"/>
        <v>1.5</v>
      </c>
      <c r="G113" s="35">
        <v>1.5</v>
      </c>
      <c r="H113" s="36">
        <f t="shared" si="90"/>
        <v>15</v>
      </c>
      <c r="I113" s="40">
        <f>J110*0.15</f>
        <v>10</v>
      </c>
      <c r="J113" s="40"/>
    </row>
    <row r="114" spans="1:10">
      <c r="A114" s="33" t="s">
        <v>420</v>
      </c>
      <c r="B114" s="35" t="s">
        <v>421</v>
      </c>
      <c r="C114" s="35">
        <f t="shared" si="86"/>
        <v>3.33333333333333</v>
      </c>
      <c r="D114" s="35">
        <f t="shared" si="87"/>
        <v>5.83333333333333</v>
      </c>
      <c r="E114" s="35">
        <f t="shared" si="88"/>
        <v>5</v>
      </c>
      <c r="F114" s="35">
        <f t="shared" si="89"/>
        <v>2.5</v>
      </c>
      <c r="G114" s="35">
        <v>1.5</v>
      </c>
      <c r="H114" s="36">
        <f t="shared" si="90"/>
        <v>25</v>
      </c>
      <c r="I114" s="40">
        <f>J110*0.25</f>
        <v>16.6666666666667</v>
      </c>
      <c r="J114" s="40"/>
    </row>
    <row r="115" spans="1:10">
      <c r="A115" s="33" t="s">
        <v>422</v>
      </c>
      <c r="B115" s="35" t="s">
        <v>423</v>
      </c>
      <c r="C115" s="35">
        <f t="shared" si="86"/>
        <v>3.33333333333333</v>
      </c>
      <c r="D115" s="35">
        <f t="shared" si="87"/>
        <v>5.83333333333333</v>
      </c>
      <c r="E115" s="35">
        <f t="shared" si="88"/>
        <v>5</v>
      </c>
      <c r="F115" s="35">
        <f t="shared" si="89"/>
        <v>2.5</v>
      </c>
      <c r="G115" s="35">
        <v>1.5</v>
      </c>
      <c r="H115" s="36">
        <f t="shared" si="90"/>
        <v>25</v>
      </c>
      <c r="I115" s="40">
        <f>J110*0.25</f>
        <v>16.6666666666667</v>
      </c>
      <c r="J115" s="40"/>
    </row>
    <row r="116" spans="1:10">
      <c r="A116" s="47">
        <v>1.5</v>
      </c>
      <c r="B116" s="45" t="s">
        <v>424</v>
      </c>
      <c r="C116" s="45"/>
      <c r="D116" s="45"/>
      <c r="E116" s="45"/>
      <c r="F116" s="45"/>
      <c r="G116" s="45"/>
      <c r="H116" s="46">
        <f>SUM(H117:H122)</f>
        <v>110</v>
      </c>
      <c r="I116" s="40">
        <v>110</v>
      </c>
      <c r="J116" s="40">
        <f>I116/G117</f>
        <v>73.3333333333333</v>
      </c>
    </row>
    <row r="117" spans="1:10">
      <c r="A117" s="33" t="s">
        <v>425</v>
      </c>
      <c r="B117" s="35" t="s">
        <v>426</v>
      </c>
      <c r="C117" s="35">
        <f t="shared" ref="C117:C122" si="91">I117*0.2</f>
        <v>2.93333333333333</v>
      </c>
      <c r="D117" s="35">
        <f t="shared" ref="D117:D122" si="92">I117*0.35</f>
        <v>5.13333333333333</v>
      </c>
      <c r="E117" s="35">
        <f t="shared" ref="E117:E122" si="93">I117*0.3</f>
        <v>4.4</v>
      </c>
      <c r="F117" s="35">
        <f t="shared" ref="F117:F122" si="94">I117*0.15</f>
        <v>2.2</v>
      </c>
      <c r="G117" s="35">
        <v>1.5</v>
      </c>
      <c r="H117" s="36">
        <f t="shared" ref="H117:H122" si="95">G117*SUM(C117:F117)</f>
        <v>22</v>
      </c>
      <c r="I117" s="40">
        <f>J116*0.2</f>
        <v>14.6666666666667</v>
      </c>
      <c r="J117" s="40"/>
    </row>
    <row r="118" spans="1:10">
      <c r="A118" s="33" t="s">
        <v>427</v>
      </c>
      <c r="B118" s="35" t="s">
        <v>428</v>
      </c>
      <c r="C118" s="35">
        <f t="shared" si="91"/>
        <v>2.93333333333333</v>
      </c>
      <c r="D118" s="35">
        <f t="shared" si="92"/>
        <v>5.13333333333333</v>
      </c>
      <c r="E118" s="35">
        <f t="shared" si="93"/>
        <v>4.4</v>
      </c>
      <c r="F118" s="35">
        <f t="shared" si="94"/>
        <v>2.2</v>
      </c>
      <c r="G118" s="35">
        <v>1.5</v>
      </c>
      <c r="H118" s="36">
        <f t="shared" si="95"/>
        <v>22</v>
      </c>
      <c r="I118" s="40">
        <f>J116*0.2</f>
        <v>14.6666666666667</v>
      </c>
      <c r="J118" s="40"/>
    </row>
    <row r="119" spans="1:10">
      <c r="A119" s="33" t="s">
        <v>429</v>
      </c>
      <c r="B119" s="35" t="s">
        <v>430</v>
      </c>
      <c r="C119" s="35">
        <f t="shared" si="91"/>
        <v>2.2</v>
      </c>
      <c r="D119" s="35">
        <f t="shared" si="92"/>
        <v>3.85</v>
      </c>
      <c r="E119" s="35">
        <f t="shared" si="93"/>
        <v>3.3</v>
      </c>
      <c r="F119" s="35">
        <f t="shared" si="94"/>
        <v>1.65</v>
      </c>
      <c r="G119" s="35">
        <v>1.5</v>
      </c>
      <c r="H119" s="36">
        <f t="shared" si="95"/>
        <v>16.5</v>
      </c>
      <c r="I119" s="40">
        <f>J116*0.15</f>
        <v>11</v>
      </c>
      <c r="J119" s="40"/>
    </row>
    <row r="120" spans="1:10">
      <c r="A120" s="33" t="s">
        <v>431</v>
      </c>
      <c r="B120" s="35" t="s">
        <v>432</v>
      </c>
      <c r="C120" s="35">
        <f t="shared" si="91"/>
        <v>2.2</v>
      </c>
      <c r="D120" s="35">
        <f t="shared" si="92"/>
        <v>3.85</v>
      </c>
      <c r="E120" s="35">
        <f t="shared" si="93"/>
        <v>3.3</v>
      </c>
      <c r="F120" s="35">
        <f t="shared" si="94"/>
        <v>1.65</v>
      </c>
      <c r="G120" s="35">
        <v>1.5</v>
      </c>
      <c r="H120" s="36">
        <f t="shared" si="95"/>
        <v>16.5</v>
      </c>
      <c r="I120" s="40">
        <f>J116*0.15</f>
        <v>11</v>
      </c>
      <c r="J120" s="40"/>
    </row>
    <row r="121" spans="1:10">
      <c r="A121" s="33" t="s">
        <v>433</v>
      </c>
      <c r="B121" s="35" t="s">
        <v>434</v>
      </c>
      <c r="C121" s="35">
        <f t="shared" si="91"/>
        <v>1.46666666666667</v>
      </c>
      <c r="D121" s="35">
        <f t="shared" si="92"/>
        <v>2.56666666666667</v>
      </c>
      <c r="E121" s="35">
        <f t="shared" si="93"/>
        <v>2.2</v>
      </c>
      <c r="F121" s="35">
        <f t="shared" si="94"/>
        <v>1.1</v>
      </c>
      <c r="G121" s="35">
        <v>1.5</v>
      </c>
      <c r="H121" s="36">
        <f t="shared" si="95"/>
        <v>11</v>
      </c>
      <c r="I121" s="40">
        <f>J116*0.1</f>
        <v>7.33333333333333</v>
      </c>
      <c r="J121" s="40"/>
    </row>
    <row r="122" spans="1:10">
      <c r="A122" s="33" t="s">
        <v>435</v>
      </c>
      <c r="B122" s="35" t="s">
        <v>436</v>
      </c>
      <c r="C122" s="35">
        <f t="shared" si="91"/>
        <v>2.93333333333333</v>
      </c>
      <c r="D122" s="35">
        <f t="shared" si="92"/>
        <v>5.13333333333333</v>
      </c>
      <c r="E122" s="35">
        <f t="shared" si="93"/>
        <v>4.4</v>
      </c>
      <c r="F122" s="35">
        <f t="shared" si="94"/>
        <v>2.2</v>
      </c>
      <c r="G122" s="35">
        <v>1.5</v>
      </c>
      <c r="H122" s="36">
        <f t="shared" si="95"/>
        <v>22</v>
      </c>
      <c r="I122" s="40">
        <f>J116*0.2</f>
        <v>14.6666666666667</v>
      </c>
      <c r="J122" s="40"/>
    </row>
    <row r="123" spans="1:10">
      <c r="A123" s="47">
        <v>1.6</v>
      </c>
      <c r="B123" s="45" t="s">
        <v>437</v>
      </c>
      <c r="C123" s="45"/>
      <c r="D123" s="45"/>
      <c r="E123" s="45"/>
      <c r="F123" s="45"/>
      <c r="G123" s="45"/>
      <c r="H123" s="46">
        <f>SUM(H124:H126)</f>
        <v>10</v>
      </c>
      <c r="I123" s="40">
        <v>10</v>
      </c>
      <c r="J123" s="40">
        <f>I123/G124</f>
        <v>6.66666666666667</v>
      </c>
    </row>
    <row r="124" spans="1:10">
      <c r="A124" s="33" t="s">
        <v>438</v>
      </c>
      <c r="B124" s="35" t="s">
        <v>439</v>
      </c>
      <c r="C124" s="35">
        <f t="shared" ref="C124:C126" si="96">I124*0.2</f>
        <v>0.466666666666667</v>
      </c>
      <c r="D124" s="35">
        <f t="shared" ref="D124:D126" si="97">I124*0.35</f>
        <v>0.816666666666667</v>
      </c>
      <c r="E124" s="35">
        <f t="shared" ref="E124:E126" si="98">I124*0.3</f>
        <v>0.7</v>
      </c>
      <c r="F124" s="35">
        <f t="shared" ref="F124:F126" si="99">I124*0.15</f>
        <v>0.35</v>
      </c>
      <c r="G124" s="35">
        <v>1.5</v>
      </c>
      <c r="H124" s="36">
        <f t="shared" ref="H124:H126" si="100">G124*SUM(C124:F124)</f>
        <v>3.5</v>
      </c>
      <c r="I124" s="40">
        <f>J123*0.35</f>
        <v>2.33333333333333</v>
      </c>
      <c r="J124" s="40"/>
    </row>
    <row r="125" spans="1:10">
      <c r="A125" s="33" t="s">
        <v>440</v>
      </c>
      <c r="B125" s="35" t="s">
        <v>441</v>
      </c>
      <c r="C125" s="35">
        <f t="shared" si="96"/>
        <v>0.533333333333333</v>
      </c>
      <c r="D125" s="35">
        <f t="shared" si="97"/>
        <v>0.933333333333333</v>
      </c>
      <c r="E125" s="35">
        <f t="shared" si="98"/>
        <v>0.8</v>
      </c>
      <c r="F125" s="35">
        <f t="shared" si="99"/>
        <v>0.4</v>
      </c>
      <c r="G125" s="35">
        <v>1.5</v>
      </c>
      <c r="H125" s="36">
        <f t="shared" si="100"/>
        <v>4</v>
      </c>
      <c r="I125" s="40">
        <f>J123*0.4</f>
        <v>2.66666666666667</v>
      </c>
      <c r="J125" s="40"/>
    </row>
    <row r="126" spans="1:10">
      <c r="A126" s="33" t="s">
        <v>442</v>
      </c>
      <c r="B126" s="35" t="s">
        <v>443</v>
      </c>
      <c r="C126" s="35">
        <f t="shared" si="96"/>
        <v>0.333333333333333</v>
      </c>
      <c r="D126" s="35">
        <f t="shared" si="97"/>
        <v>0.583333333333333</v>
      </c>
      <c r="E126" s="35">
        <f t="shared" si="98"/>
        <v>0.5</v>
      </c>
      <c r="F126" s="35">
        <f t="shared" si="99"/>
        <v>0.25</v>
      </c>
      <c r="G126" s="35">
        <v>1.5</v>
      </c>
      <c r="H126" s="36">
        <f t="shared" si="100"/>
        <v>2.5</v>
      </c>
      <c r="I126" s="40">
        <f>J123*0.25</f>
        <v>1.66666666666667</v>
      </c>
      <c r="J126" s="40"/>
    </row>
    <row r="127" spans="1:10">
      <c r="A127" s="47">
        <v>1.7</v>
      </c>
      <c r="B127" s="45" t="s">
        <v>444</v>
      </c>
      <c r="C127" s="45"/>
      <c r="D127" s="45"/>
      <c r="E127" s="45"/>
      <c r="F127" s="45"/>
      <c r="G127" s="45"/>
      <c r="H127" s="46">
        <f>SUM(H128:H133)</f>
        <v>75</v>
      </c>
      <c r="I127" s="40">
        <v>75</v>
      </c>
      <c r="J127" s="40">
        <f>I127/G128</f>
        <v>50</v>
      </c>
    </row>
    <row r="128" spans="1:10">
      <c r="A128" s="33" t="s">
        <v>445</v>
      </c>
      <c r="B128" s="35" t="s">
        <v>446</v>
      </c>
      <c r="C128" s="35">
        <f t="shared" ref="C128:C133" si="101">I128*0.2</f>
        <v>2</v>
      </c>
      <c r="D128" s="35">
        <f t="shared" ref="D128:D133" si="102">I128*0.35</f>
        <v>3.5</v>
      </c>
      <c r="E128" s="35">
        <f t="shared" ref="E128:E133" si="103">I128*0.3</f>
        <v>3</v>
      </c>
      <c r="F128" s="35">
        <f t="shared" ref="F128:F133" si="104">I128*0.15</f>
        <v>1.5</v>
      </c>
      <c r="G128" s="35">
        <v>1.5</v>
      </c>
      <c r="H128" s="36">
        <f t="shared" ref="H128:H133" si="105">G128*SUM(C128:F128)</f>
        <v>15</v>
      </c>
      <c r="I128" s="40">
        <f>J127*0.2</f>
        <v>10</v>
      </c>
      <c r="J128" s="40"/>
    </row>
    <row r="129" spans="1:10">
      <c r="A129" s="33" t="s">
        <v>447</v>
      </c>
      <c r="B129" s="35" t="s">
        <v>448</v>
      </c>
      <c r="C129" s="35">
        <f t="shared" si="101"/>
        <v>2</v>
      </c>
      <c r="D129" s="35">
        <f t="shared" si="102"/>
        <v>3.5</v>
      </c>
      <c r="E129" s="35">
        <f t="shared" si="103"/>
        <v>3</v>
      </c>
      <c r="F129" s="35">
        <f t="shared" si="104"/>
        <v>1.5</v>
      </c>
      <c r="G129" s="35">
        <v>1.5</v>
      </c>
      <c r="H129" s="36">
        <f t="shared" si="105"/>
        <v>15</v>
      </c>
      <c r="I129" s="40">
        <f>J127*0.2</f>
        <v>10</v>
      </c>
      <c r="J129" s="40"/>
    </row>
    <row r="130" spans="1:10">
      <c r="A130" s="33" t="s">
        <v>449</v>
      </c>
      <c r="B130" s="35" t="s">
        <v>450</v>
      </c>
      <c r="C130" s="35">
        <f t="shared" si="101"/>
        <v>1.5</v>
      </c>
      <c r="D130" s="35">
        <f t="shared" si="102"/>
        <v>2.625</v>
      </c>
      <c r="E130" s="35">
        <f t="shared" si="103"/>
        <v>2.25</v>
      </c>
      <c r="F130" s="35">
        <f t="shared" si="104"/>
        <v>1.125</v>
      </c>
      <c r="G130" s="35">
        <v>1.5</v>
      </c>
      <c r="H130" s="36">
        <f t="shared" si="105"/>
        <v>11.25</v>
      </c>
      <c r="I130" s="40">
        <f>J127*0.15</f>
        <v>7.5</v>
      </c>
      <c r="J130" s="40"/>
    </row>
    <row r="131" spans="1:10">
      <c r="A131" s="33" t="s">
        <v>451</v>
      </c>
      <c r="B131" s="35" t="s">
        <v>452</v>
      </c>
      <c r="C131" s="35">
        <f t="shared" si="101"/>
        <v>1.5</v>
      </c>
      <c r="D131" s="35">
        <f t="shared" si="102"/>
        <v>2.625</v>
      </c>
      <c r="E131" s="35">
        <f t="shared" si="103"/>
        <v>2.25</v>
      </c>
      <c r="F131" s="35">
        <f t="shared" si="104"/>
        <v>1.125</v>
      </c>
      <c r="G131" s="35">
        <v>1.5</v>
      </c>
      <c r="H131" s="36">
        <f t="shared" si="105"/>
        <v>11.25</v>
      </c>
      <c r="I131" s="40">
        <f>J127*0.15</f>
        <v>7.5</v>
      </c>
      <c r="J131" s="40"/>
    </row>
    <row r="132" spans="1:10">
      <c r="A132" s="33" t="s">
        <v>453</v>
      </c>
      <c r="B132" s="35" t="s">
        <v>454</v>
      </c>
      <c r="C132" s="35">
        <f t="shared" si="101"/>
        <v>1</v>
      </c>
      <c r="D132" s="35">
        <f t="shared" si="102"/>
        <v>1.75</v>
      </c>
      <c r="E132" s="35">
        <f t="shared" si="103"/>
        <v>1.5</v>
      </c>
      <c r="F132" s="35">
        <f t="shared" si="104"/>
        <v>0.75</v>
      </c>
      <c r="G132" s="35">
        <v>1.5</v>
      </c>
      <c r="H132" s="36">
        <f t="shared" si="105"/>
        <v>7.5</v>
      </c>
      <c r="I132" s="40">
        <f>J127*0.1</f>
        <v>5</v>
      </c>
      <c r="J132" s="40"/>
    </row>
    <row r="133" spans="1:10">
      <c r="A133" s="33" t="s">
        <v>455</v>
      </c>
      <c r="B133" s="35" t="s">
        <v>456</v>
      </c>
      <c r="C133" s="35">
        <f t="shared" si="101"/>
        <v>2</v>
      </c>
      <c r="D133" s="35">
        <f t="shared" si="102"/>
        <v>3.5</v>
      </c>
      <c r="E133" s="35">
        <f t="shared" si="103"/>
        <v>3</v>
      </c>
      <c r="F133" s="35">
        <f t="shared" si="104"/>
        <v>1.5</v>
      </c>
      <c r="G133" s="35">
        <v>1.5</v>
      </c>
      <c r="H133" s="36">
        <f t="shared" si="105"/>
        <v>15</v>
      </c>
      <c r="I133" s="40">
        <f>J127*0.2</f>
        <v>10</v>
      </c>
      <c r="J133" s="40"/>
    </row>
    <row r="134" spans="1:10">
      <c r="A134" s="47">
        <v>2</v>
      </c>
      <c r="B134" s="45" t="s">
        <v>18</v>
      </c>
      <c r="C134" s="45">
        <f>J134*0.2</f>
        <v>3.33333333333333</v>
      </c>
      <c r="D134" s="45">
        <f>J134*0.35</f>
        <v>5.83333333333333</v>
      </c>
      <c r="E134" s="45">
        <f>J134*0.3</f>
        <v>5</v>
      </c>
      <c r="F134" s="45">
        <f>J134*0.15</f>
        <v>2.5</v>
      </c>
      <c r="G134" s="45">
        <v>1.5</v>
      </c>
      <c r="H134" s="46">
        <f>G134*(C134+D134+E134+F134)</f>
        <v>25</v>
      </c>
      <c r="I134" s="40">
        <v>25</v>
      </c>
      <c r="J134" s="40">
        <f>I134/G134</f>
        <v>16.6666666666667</v>
      </c>
    </row>
    <row r="135" spans="1:10">
      <c r="A135" s="33">
        <v>2.1</v>
      </c>
      <c r="B135" s="35" t="s">
        <v>457</v>
      </c>
      <c r="C135" s="35">
        <f t="shared" ref="C135:F135" si="106">C134*0.35</f>
        <v>1.16666666666667</v>
      </c>
      <c r="D135" s="35">
        <f t="shared" si="106"/>
        <v>2.04166666666667</v>
      </c>
      <c r="E135" s="35">
        <f t="shared" si="106"/>
        <v>1.75</v>
      </c>
      <c r="F135" s="35">
        <f t="shared" si="106"/>
        <v>0.875</v>
      </c>
      <c r="G135" s="35">
        <v>1.5</v>
      </c>
      <c r="H135" s="36">
        <f t="shared" ref="H135:H137" si="107">(C135+D135+E135+F135)*G135</f>
        <v>8.75</v>
      </c>
      <c r="I135" s="40"/>
      <c r="J135" s="40"/>
    </row>
    <row r="136" spans="1:10">
      <c r="A136" s="33">
        <v>2.2</v>
      </c>
      <c r="B136" s="35" t="s">
        <v>458</v>
      </c>
      <c r="C136" s="35">
        <f t="shared" ref="C136:F136" si="108">C134*0.4</f>
        <v>1.33333333333333</v>
      </c>
      <c r="D136" s="35">
        <f t="shared" si="108"/>
        <v>2.33333333333333</v>
      </c>
      <c r="E136" s="35">
        <f t="shared" si="108"/>
        <v>2</v>
      </c>
      <c r="F136" s="35">
        <f t="shared" si="108"/>
        <v>1</v>
      </c>
      <c r="G136" s="35">
        <v>1.5</v>
      </c>
      <c r="H136" s="36">
        <f t="shared" si="107"/>
        <v>10</v>
      </c>
      <c r="I136" s="40"/>
      <c r="J136" s="40"/>
    </row>
    <row r="137" spans="1:10">
      <c r="A137" s="33">
        <v>2.3</v>
      </c>
      <c r="B137" s="35" t="s">
        <v>459</v>
      </c>
      <c r="C137" s="35">
        <f t="shared" ref="C137:F137" si="109">C134*0.25</f>
        <v>0.833333333333333</v>
      </c>
      <c r="D137" s="35">
        <f t="shared" si="109"/>
        <v>1.45833333333333</v>
      </c>
      <c r="E137" s="35">
        <f t="shared" si="109"/>
        <v>1.25</v>
      </c>
      <c r="F137" s="35">
        <f t="shared" si="109"/>
        <v>0.625</v>
      </c>
      <c r="G137" s="35">
        <v>1.5</v>
      </c>
      <c r="H137" s="36">
        <f t="shared" si="107"/>
        <v>6.25</v>
      </c>
      <c r="I137" s="40"/>
      <c r="J137" s="40"/>
    </row>
    <row r="138" spans="1:10">
      <c r="A138" s="47">
        <v>3</v>
      </c>
      <c r="B138" s="45" t="s">
        <v>166</v>
      </c>
      <c r="C138" s="45">
        <f>J138*0.2</f>
        <v>8.66666666666667</v>
      </c>
      <c r="D138" s="45">
        <f>J138*0.35</f>
        <v>15.1666666666667</v>
      </c>
      <c r="E138" s="45">
        <f>J138*0.3</f>
        <v>13</v>
      </c>
      <c r="F138" s="45">
        <f>J138*0.15</f>
        <v>6.5</v>
      </c>
      <c r="G138" s="45">
        <v>1.5</v>
      </c>
      <c r="H138" s="46">
        <f>G138*(C138+D138+E138+F138)</f>
        <v>65</v>
      </c>
      <c r="I138" s="40">
        <v>65</v>
      </c>
      <c r="J138" s="40">
        <f>I138/G138</f>
        <v>43.3333333333333</v>
      </c>
    </row>
    <row r="139" spans="1:10">
      <c r="A139" s="33">
        <v>3.1</v>
      </c>
      <c r="B139" s="35" t="s">
        <v>460</v>
      </c>
      <c r="C139" s="35">
        <f t="shared" ref="C139:F139" si="110">C138*0.1</f>
        <v>0.866666666666667</v>
      </c>
      <c r="D139" s="35">
        <f t="shared" si="110"/>
        <v>1.51666666666667</v>
      </c>
      <c r="E139" s="35">
        <f t="shared" si="110"/>
        <v>1.3</v>
      </c>
      <c r="F139" s="35">
        <f t="shared" si="110"/>
        <v>0.65</v>
      </c>
      <c r="G139" s="35">
        <v>1.5</v>
      </c>
      <c r="H139" s="36">
        <f t="shared" ref="H139:H147" si="111">(C139+D139+E139+F139)*G139</f>
        <v>6.5</v>
      </c>
      <c r="I139" s="40"/>
      <c r="J139" s="40"/>
    </row>
    <row r="140" spans="1:10">
      <c r="A140" s="33">
        <v>3.2</v>
      </c>
      <c r="B140" s="35" t="s">
        <v>461</v>
      </c>
      <c r="C140" s="35">
        <f t="shared" ref="C140:F140" si="112">C138*0.1</f>
        <v>0.866666666666667</v>
      </c>
      <c r="D140" s="35">
        <f t="shared" si="112"/>
        <v>1.51666666666667</v>
      </c>
      <c r="E140" s="35">
        <f t="shared" si="112"/>
        <v>1.3</v>
      </c>
      <c r="F140" s="35">
        <f t="shared" si="112"/>
        <v>0.65</v>
      </c>
      <c r="G140" s="35">
        <v>1.5</v>
      </c>
      <c r="H140" s="36">
        <f t="shared" si="111"/>
        <v>6.5</v>
      </c>
      <c r="I140" s="40"/>
      <c r="J140" s="40"/>
    </row>
    <row r="141" spans="1:10">
      <c r="A141" s="33">
        <v>3.3</v>
      </c>
      <c r="B141" s="35" t="s">
        <v>462</v>
      </c>
      <c r="C141" s="35">
        <f t="shared" ref="C141:F141" si="113">C138*0.1</f>
        <v>0.866666666666667</v>
      </c>
      <c r="D141" s="35">
        <f t="shared" si="113"/>
        <v>1.51666666666667</v>
      </c>
      <c r="E141" s="35">
        <f t="shared" si="113"/>
        <v>1.3</v>
      </c>
      <c r="F141" s="35">
        <f t="shared" si="113"/>
        <v>0.65</v>
      </c>
      <c r="G141" s="35">
        <v>1.5</v>
      </c>
      <c r="H141" s="36">
        <f t="shared" si="111"/>
        <v>6.5</v>
      </c>
      <c r="I141" s="40"/>
      <c r="J141" s="40"/>
    </row>
    <row r="142" spans="1:10">
      <c r="A142" s="33">
        <v>3.4</v>
      </c>
      <c r="B142" s="35" t="s">
        <v>463</v>
      </c>
      <c r="C142" s="35">
        <f t="shared" ref="C142:F142" si="114">C138*0.1</f>
        <v>0.866666666666667</v>
      </c>
      <c r="D142" s="35">
        <f t="shared" si="114"/>
        <v>1.51666666666667</v>
      </c>
      <c r="E142" s="35">
        <f t="shared" si="114"/>
        <v>1.3</v>
      </c>
      <c r="F142" s="35">
        <f t="shared" si="114"/>
        <v>0.65</v>
      </c>
      <c r="G142" s="35">
        <v>1.5</v>
      </c>
      <c r="H142" s="36">
        <f t="shared" si="111"/>
        <v>6.5</v>
      </c>
      <c r="I142" s="40"/>
      <c r="J142" s="40"/>
    </row>
    <row r="143" spans="1:10">
      <c r="A143" s="33">
        <v>3.6</v>
      </c>
      <c r="B143" s="35" t="s">
        <v>464</v>
      </c>
      <c r="C143" s="35">
        <f t="shared" ref="C143:F143" si="115">C138*0.1</f>
        <v>0.866666666666667</v>
      </c>
      <c r="D143" s="35">
        <f t="shared" si="115"/>
        <v>1.51666666666667</v>
      </c>
      <c r="E143" s="35">
        <f t="shared" si="115"/>
        <v>1.3</v>
      </c>
      <c r="F143" s="35">
        <f t="shared" si="115"/>
        <v>0.65</v>
      </c>
      <c r="G143" s="35">
        <v>1.5</v>
      </c>
      <c r="H143" s="36">
        <f t="shared" si="111"/>
        <v>6.5</v>
      </c>
      <c r="I143" s="40"/>
      <c r="J143" s="40"/>
    </row>
    <row r="144" spans="1:10">
      <c r="A144" s="33">
        <v>3.7</v>
      </c>
      <c r="B144" s="35" t="s">
        <v>465</v>
      </c>
      <c r="C144" s="35">
        <f t="shared" ref="C144:F144" si="116">C138*0.1</f>
        <v>0.866666666666667</v>
      </c>
      <c r="D144" s="35">
        <f t="shared" si="116"/>
        <v>1.51666666666667</v>
      </c>
      <c r="E144" s="35">
        <f t="shared" si="116"/>
        <v>1.3</v>
      </c>
      <c r="F144" s="35">
        <f t="shared" si="116"/>
        <v>0.65</v>
      </c>
      <c r="G144" s="35">
        <v>1.5</v>
      </c>
      <c r="H144" s="36">
        <f t="shared" si="111"/>
        <v>6.5</v>
      </c>
      <c r="I144" s="40"/>
      <c r="J144" s="40"/>
    </row>
    <row r="145" spans="1:10">
      <c r="A145" s="33">
        <v>3.8</v>
      </c>
      <c r="B145" s="35" t="s">
        <v>466</v>
      </c>
      <c r="C145" s="35">
        <f t="shared" ref="C145:F145" si="117">C138*0.1</f>
        <v>0.866666666666667</v>
      </c>
      <c r="D145" s="35">
        <f t="shared" si="117"/>
        <v>1.51666666666667</v>
      </c>
      <c r="E145" s="35">
        <f t="shared" si="117"/>
        <v>1.3</v>
      </c>
      <c r="F145" s="35">
        <f t="shared" si="117"/>
        <v>0.65</v>
      </c>
      <c r="G145" s="35">
        <v>1.5</v>
      </c>
      <c r="H145" s="36">
        <f t="shared" si="111"/>
        <v>6.5</v>
      </c>
      <c r="I145" s="40"/>
      <c r="J145" s="40"/>
    </row>
    <row r="146" spans="1:10">
      <c r="A146" s="33">
        <v>3.9</v>
      </c>
      <c r="B146" s="35" t="s">
        <v>467</v>
      </c>
      <c r="C146" s="35">
        <f t="shared" ref="C146:F146" si="118">C138*0.1</f>
        <v>0.866666666666667</v>
      </c>
      <c r="D146" s="35">
        <f t="shared" si="118"/>
        <v>1.51666666666667</v>
      </c>
      <c r="E146" s="35">
        <f t="shared" si="118"/>
        <v>1.3</v>
      </c>
      <c r="F146" s="35">
        <f t="shared" si="118"/>
        <v>0.65</v>
      </c>
      <c r="G146" s="35">
        <v>1.5</v>
      </c>
      <c r="H146" s="36">
        <f t="shared" si="111"/>
        <v>6.5</v>
      </c>
      <c r="I146" s="40"/>
      <c r="J146" s="40"/>
    </row>
    <row r="147" spans="1:10">
      <c r="A147" s="48" t="s">
        <v>468</v>
      </c>
      <c r="B147" s="35" t="s">
        <v>469</v>
      </c>
      <c r="C147" s="35">
        <f t="shared" ref="C147:F147" si="119">C138*0.1</f>
        <v>0.866666666666667</v>
      </c>
      <c r="D147" s="35">
        <f t="shared" si="119"/>
        <v>1.51666666666667</v>
      </c>
      <c r="E147" s="35">
        <f t="shared" si="119"/>
        <v>1.3</v>
      </c>
      <c r="F147" s="35">
        <f t="shared" si="119"/>
        <v>0.65</v>
      </c>
      <c r="G147" s="35">
        <v>1.5</v>
      </c>
      <c r="H147" s="36">
        <f t="shared" si="111"/>
        <v>6.5</v>
      </c>
      <c r="I147" s="40"/>
      <c r="J147" s="40"/>
    </row>
    <row r="148" spans="1:10">
      <c r="A148" s="47">
        <v>4</v>
      </c>
      <c r="B148" s="45" t="s">
        <v>470</v>
      </c>
      <c r="C148" s="45">
        <f>J148*0.2</f>
        <v>4.66666666666667</v>
      </c>
      <c r="D148" s="45">
        <f>J148*0.35</f>
        <v>8.16666666666667</v>
      </c>
      <c r="E148" s="45">
        <f>J148*0.3</f>
        <v>7</v>
      </c>
      <c r="F148" s="45">
        <f>J148*0.15</f>
        <v>3.5</v>
      </c>
      <c r="G148" s="45"/>
      <c r="H148" s="46">
        <f>SUM(H149:H155)</f>
        <v>35</v>
      </c>
      <c r="I148" s="40">
        <v>35</v>
      </c>
      <c r="J148" s="40">
        <f>I148/G149</f>
        <v>23.3333333333333</v>
      </c>
    </row>
    <row r="149" spans="1:10">
      <c r="A149" s="48" t="s">
        <v>471</v>
      </c>
      <c r="B149" s="35" t="s">
        <v>472</v>
      </c>
      <c r="C149" s="49">
        <f t="shared" ref="C149:F149" si="120">C148*0.1</f>
        <v>0.466666666666667</v>
      </c>
      <c r="D149" s="49">
        <f t="shared" si="120"/>
        <v>0.816666666666667</v>
      </c>
      <c r="E149" s="49">
        <f t="shared" si="120"/>
        <v>0.7</v>
      </c>
      <c r="F149" s="49">
        <f t="shared" si="120"/>
        <v>0.35</v>
      </c>
      <c r="G149" s="35">
        <v>1.5</v>
      </c>
      <c r="H149" s="36">
        <f t="shared" ref="H149:H155" si="121">G149*SUM(C149:F149)</f>
        <v>3.5</v>
      </c>
      <c r="I149" s="40"/>
      <c r="J149" s="40"/>
    </row>
    <row r="150" spans="1:10">
      <c r="A150" s="48" t="s">
        <v>473</v>
      </c>
      <c r="B150" s="35" t="s">
        <v>474</v>
      </c>
      <c r="C150" s="49">
        <f t="shared" ref="C150:F150" si="122">C148*0.15</f>
        <v>0.7</v>
      </c>
      <c r="D150" s="49">
        <f t="shared" si="122"/>
        <v>1.225</v>
      </c>
      <c r="E150" s="49">
        <f t="shared" si="122"/>
        <v>1.05</v>
      </c>
      <c r="F150" s="49">
        <f t="shared" si="122"/>
        <v>0.525</v>
      </c>
      <c r="G150" s="35">
        <v>1.5</v>
      </c>
      <c r="H150" s="36">
        <f t="shared" si="121"/>
        <v>5.25</v>
      </c>
      <c r="I150" s="40"/>
      <c r="J150" s="40"/>
    </row>
    <row r="151" spans="1:10">
      <c r="A151" s="48" t="s">
        <v>475</v>
      </c>
      <c r="B151" s="35" t="s">
        <v>476</v>
      </c>
      <c r="C151" s="49">
        <f t="shared" ref="C151:F151" si="123">C148*0.15</f>
        <v>0.7</v>
      </c>
      <c r="D151" s="49">
        <f t="shared" si="123"/>
        <v>1.225</v>
      </c>
      <c r="E151" s="49">
        <f t="shared" si="123"/>
        <v>1.05</v>
      </c>
      <c r="F151" s="49">
        <f t="shared" si="123"/>
        <v>0.525</v>
      </c>
      <c r="G151" s="35">
        <v>1.5</v>
      </c>
      <c r="H151" s="36">
        <f t="shared" si="121"/>
        <v>5.25</v>
      </c>
      <c r="I151" s="40"/>
      <c r="J151" s="40"/>
    </row>
    <row r="152" spans="1:10">
      <c r="A152" s="48" t="s">
        <v>477</v>
      </c>
      <c r="B152" s="35" t="s">
        <v>478</v>
      </c>
      <c r="C152" s="49">
        <f t="shared" ref="C152:F152" si="124">C148*0.1</f>
        <v>0.466666666666667</v>
      </c>
      <c r="D152" s="49">
        <f t="shared" si="124"/>
        <v>0.816666666666667</v>
      </c>
      <c r="E152" s="49">
        <f t="shared" si="124"/>
        <v>0.7</v>
      </c>
      <c r="F152" s="49">
        <f t="shared" si="124"/>
        <v>0.35</v>
      </c>
      <c r="G152" s="35">
        <v>1.5</v>
      </c>
      <c r="H152" s="36">
        <f t="shared" si="121"/>
        <v>3.5</v>
      </c>
      <c r="I152" s="40"/>
      <c r="J152" s="40"/>
    </row>
    <row r="153" spans="1:10">
      <c r="A153" s="48" t="s">
        <v>479</v>
      </c>
      <c r="B153" s="35" t="s">
        <v>480</v>
      </c>
      <c r="C153" s="49">
        <f t="shared" ref="C153:F153" si="125">C148*0.2</f>
        <v>0.933333333333333</v>
      </c>
      <c r="D153" s="49">
        <f t="shared" si="125"/>
        <v>1.63333333333333</v>
      </c>
      <c r="E153" s="49">
        <f t="shared" si="125"/>
        <v>1.4</v>
      </c>
      <c r="F153" s="49">
        <f t="shared" si="125"/>
        <v>0.7</v>
      </c>
      <c r="G153" s="35">
        <v>1.5</v>
      </c>
      <c r="H153" s="36">
        <f t="shared" si="121"/>
        <v>7</v>
      </c>
      <c r="I153" s="40"/>
      <c r="J153" s="40"/>
    </row>
    <row r="154" spans="1:10">
      <c r="A154" s="48" t="s">
        <v>481</v>
      </c>
      <c r="B154" s="35" t="s">
        <v>482</v>
      </c>
      <c r="C154" s="49">
        <f t="shared" ref="C154:F154" si="126">C148*0.2</f>
        <v>0.933333333333333</v>
      </c>
      <c r="D154" s="49">
        <f t="shared" si="126"/>
        <v>1.63333333333333</v>
      </c>
      <c r="E154" s="49">
        <f t="shared" si="126"/>
        <v>1.4</v>
      </c>
      <c r="F154" s="49">
        <f t="shared" si="126"/>
        <v>0.7</v>
      </c>
      <c r="G154" s="35">
        <v>1.5</v>
      </c>
      <c r="H154" s="36">
        <f t="shared" si="121"/>
        <v>7</v>
      </c>
      <c r="I154" s="40"/>
      <c r="J154" s="40"/>
    </row>
    <row r="155" spans="1:10">
      <c r="A155" s="48" t="s">
        <v>483</v>
      </c>
      <c r="B155" s="35" t="s">
        <v>484</v>
      </c>
      <c r="C155" s="49">
        <f t="shared" ref="C155:F155" si="127">C148*0.1</f>
        <v>0.466666666666667</v>
      </c>
      <c r="D155" s="49">
        <f t="shared" si="127"/>
        <v>0.816666666666667</v>
      </c>
      <c r="E155" s="49">
        <f t="shared" si="127"/>
        <v>0.7</v>
      </c>
      <c r="F155" s="49">
        <f t="shared" si="127"/>
        <v>0.35</v>
      </c>
      <c r="G155" s="35">
        <v>1.5</v>
      </c>
      <c r="H155" s="36">
        <f t="shared" si="121"/>
        <v>3.5</v>
      </c>
      <c r="I155" s="40"/>
      <c r="J155" s="40"/>
    </row>
    <row r="156" spans="1:10">
      <c r="A156" s="33"/>
      <c r="B156" s="33" t="s">
        <v>293</v>
      </c>
      <c r="C156" s="35"/>
      <c r="D156" s="35"/>
      <c r="E156" s="35"/>
      <c r="F156" s="35"/>
      <c r="G156" s="35"/>
      <c r="H156" s="38">
        <f>H95+H100+H105+H110+H116+H123+H127+H134+H138+H148</f>
        <v>570</v>
      </c>
      <c r="I156" s="40"/>
      <c r="J156" s="40"/>
    </row>
  </sheetData>
  <mergeCells count="3">
    <mergeCell ref="C1:F1"/>
    <mergeCell ref="A1:A2"/>
    <mergeCell ref="B1:B2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B14" sqref="B14"/>
    </sheetView>
  </sheetViews>
  <sheetFormatPr defaultColWidth="9" defaultRowHeight="14.25"/>
  <cols>
    <col min="2" max="2" width="23.225" customWidth="1"/>
    <col min="4" max="4" width="13.775" style="1" customWidth="1"/>
    <col min="6" max="6" width="13.225" style="1" customWidth="1"/>
    <col min="8" max="8" width="9" style="1"/>
    <col min="9" max="9" width="14.4416666666667" style="1" customWidth="1"/>
  </cols>
  <sheetData>
    <row r="1" ht="28.5" spans="1:9">
      <c r="A1" s="2" t="s">
        <v>1</v>
      </c>
      <c r="B1" s="2" t="s">
        <v>485</v>
      </c>
      <c r="C1" s="2" t="s">
        <v>4</v>
      </c>
      <c r="D1" s="3" t="s">
        <v>486</v>
      </c>
      <c r="E1" s="2" t="s">
        <v>487</v>
      </c>
      <c r="F1" s="2" t="s">
        <v>488</v>
      </c>
      <c r="G1" s="2"/>
      <c r="H1" s="2"/>
      <c r="I1" s="2"/>
    </row>
    <row r="2" ht="28.5" spans="1:9">
      <c r="A2" s="2"/>
      <c r="B2" s="2"/>
      <c r="C2" s="2"/>
      <c r="D2" s="3"/>
      <c r="E2" s="2" t="s">
        <v>489</v>
      </c>
      <c r="F2" s="3" t="s">
        <v>490</v>
      </c>
      <c r="G2" s="2" t="s">
        <v>491</v>
      </c>
      <c r="H2" s="3" t="s">
        <v>492</v>
      </c>
      <c r="I2" s="3" t="s">
        <v>493</v>
      </c>
    </row>
    <row r="3" ht="51.75" customHeight="1" spans="1:9">
      <c r="A3" s="4" t="s">
        <v>7</v>
      </c>
      <c r="B3" s="4" t="s">
        <v>494</v>
      </c>
      <c r="C3" s="5"/>
      <c r="D3" s="6"/>
      <c r="E3" s="5"/>
      <c r="F3" s="6"/>
      <c r="G3" s="5"/>
      <c r="H3" s="6"/>
      <c r="I3" s="17">
        <v>390</v>
      </c>
    </row>
    <row r="4" spans="1:9">
      <c r="A4" s="7">
        <v>1</v>
      </c>
      <c r="B4" s="2" t="s">
        <v>495</v>
      </c>
      <c r="C4" s="2" t="s">
        <v>496</v>
      </c>
      <c r="D4" s="8">
        <v>4354.76</v>
      </c>
      <c r="E4" s="7">
        <v>100</v>
      </c>
      <c r="F4" s="8">
        <v>43.5</v>
      </c>
      <c r="G4" s="9"/>
      <c r="H4" s="10"/>
      <c r="I4" s="8">
        <v>43.5</v>
      </c>
    </row>
    <row r="5" spans="1:9">
      <c r="A5" s="7">
        <v>2</v>
      </c>
      <c r="B5" s="2" t="s">
        <v>497</v>
      </c>
      <c r="C5" s="2" t="s">
        <v>496</v>
      </c>
      <c r="D5" s="8">
        <v>500</v>
      </c>
      <c r="E5" s="7">
        <v>450</v>
      </c>
      <c r="F5" s="8">
        <v>22.5</v>
      </c>
      <c r="G5" s="9"/>
      <c r="H5" s="10"/>
      <c r="I5" s="8">
        <v>22.5</v>
      </c>
    </row>
    <row r="6" spans="1:9">
      <c r="A6" s="7">
        <v>3</v>
      </c>
      <c r="B6" s="2" t="s">
        <v>498</v>
      </c>
      <c r="C6" s="2" t="s">
        <v>496</v>
      </c>
      <c r="D6" s="8">
        <v>4354.76</v>
      </c>
      <c r="E6" s="7">
        <v>80</v>
      </c>
      <c r="F6" s="8">
        <v>34.8</v>
      </c>
      <c r="G6" s="9"/>
      <c r="H6" s="10"/>
      <c r="I6" s="8">
        <v>34.8</v>
      </c>
    </row>
    <row r="7" spans="1:9">
      <c r="A7" s="7">
        <v>4</v>
      </c>
      <c r="B7" s="2" t="s">
        <v>499</v>
      </c>
      <c r="C7" s="2" t="s">
        <v>496</v>
      </c>
      <c r="D7" s="8">
        <v>4354.76</v>
      </c>
      <c r="E7" s="7">
        <v>120</v>
      </c>
      <c r="F7" s="8">
        <v>52.3</v>
      </c>
      <c r="G7" s="9"/>
      <c r="H7" s="10"/>
      <c r="I7" s="8">
        <v>52.3</v>
      </c>
    </row>
    <row r="8" spans="1:9">
      <c r="A8" s="7">
        <v>5</v>
      </c>
      <c r="B8" s="2" t="s">
        <v>500</v>
      </c>
      <c r="C8" s="2" t="s">
        <v>496</v>
      </c>
      <c r="D8" s="8">
        <v>4354.76</v>
      </c>
      <c r="E8" s="7">
        <v>100</v>
      </c>
      <c r="F8" s="8">
        <v>43.5</v>
      </c>
      <c r="G8" s="9"/>
      <c r="H8" s="10"/>
      <c r="I8" s="8">
        <v>43.5</v>
      </c>
    </row>
    <row r="9" spans="1:9">
      <c r="A9" s="7">
        <v>6</v>
      </c>
      <c r="B9" s="2" t="s">
        <v>501</v>
      </c>
      <c r="C9" s="2" t="s">
        <v>496</v>
      </c>
      <c r="D9" s="8">
        <v>4354.76</v>
      </c>
      <c r="E9" s="7">
        <v>260</v>
      </c>
      <c r="F9" s="8">
        <v>113.2</v>
      </c>
      <c r="G9" s="9"/>
      <c r="H9" s="10"/>
      <c r="I9" s="8">
        <v>113.2</v>
      </c>
    </row>
    <row r="10" spans="1:9">
      <c r="A10" s="9"/>
      <c r="B10" s="2" t="s">
        <v>502</v>
      </c>
      <c r="C10" s="2" t="s">
        <v>503</v>
      </c>
      <c r="D10" s="8">
        <v>40</v>
      </c>
      <c r="E10" s="7">
        <v>5000</v>
      </c>
      <c r="F10" s="10"/>
      <c r="G10" s="9"/>
      <c r="H10" s="8">
        <v>20</v>
      </c>
      <c r="I10" s="8">
        <v>20</v>
      </c>
    </row>
    <row r="11" ht="28.5" spans="1:9">
      <c r="A11" s="7">
        <v>8</v>
      </c>
      <c r="B11" s="2" t="s">
        <v>504</v>
      </c>
      <c r="C11" s="2" t="s">
        <v>496</v>
      </c>
      <c r="D11" s="10"/>
      <c r="E11" s="9"/>
      <c r="F11" s="8">
        <v>50</v>
      </c>
      <c r="G11" s="9"/>
      <c r="H11" s="10"/>
      <c r="I11" s="8">
        <v>50</v>
      </c>
    </row>
    <row r="12" spans="1:9">
      <c r="A12" s="7">
        <v>9</v>
      </c>
      <c r="B12" s="2" t="s">
        <v>505</v>
      </c>
      <c r="C12" s="9"/>
      <c r="D12" s="10"/>
      <c r="E12" s="9"/>
      <c r="F12" s="10"/>
      <c r="G12" s="11">
        <v>10</v>
      </c>
      <c r="H12" s="10"/>
      <c r="I12" s="8">
        <v>10</v>
      </c>
    </row>
    <row r="13" ht="27.75" customHeight="1" spans="1:9">
      <c r="A13" s="4" t="s">
        <v>20</v>
      </c>
      <c r="B13" s="4" t="s">
        <v>506</v>
      </c>
      <c r="C13" s="4" t="s">
        <v>496</v>
      </c>
      <c r="D13" s="6"/>
      <c r="E13" s="5"/>
      <c r="F13" s="6"/>
      <c r="G13" s="5"/>
      <c r="H13" s="6"/>
      <c r="I13" s="17">
        <v>331</v>
      </c>
    </row>
    <row r="14" spans="1:9">
      <c r="A14" s="7">
        <v>1</v>
      </c>
      <c r="B14" s="2" t="s">
        <v>507</v>
      </c>
      <c r="C14" s="2" t="s">
        <v>496</v>
      </c>
      <c r="D14" s="8">
        <v>4354.67</v>
      </c>
      <c r="E14" s="7">
        <v>220</v>
      </c>
      <c r="F14" s="10"/>
      <c r="G14" s="9"/>
      <c r="H14" s="8">
        <v>95.8</v>
      </c>
      <c r="I14" s="8">
        <v>95.8</v>
      </c>
    </row>
    <row r="15" spans="1:9">
      <c r="A15" s="7">
        <v>2</v>
      </c>
      <c r="B15" s="2" t="s">
        <v>508</v>
      </c>
      <c r="C15" s="2" t="s">
        <v>496</v>
      </c>
      <c r="D15" s="8">
        <v>4354.67</v>
      </c>
      <c r="E15" s="7">
        <v>260</v>
      </c>
      <c r="F15" s="10"/>
      <c r="G15" s="9"/>
      <c r="H15" s="8">
        <v>113.2</v>
      </c>
      <c r="I15" s="8">
        <v>113.2</v>
      </c>
    </row>
    <row r="16" spans="1:9">
      <c r="A16" s="7">
        <v>3</v>
      </c>
      <c r="B16" s="2" t="s">
        <v>509</v>
      </c>
      <c r="C16" s="2" t="s">
        <v>496</v>
      </c>
      <c r="D16" s="8">
        <v>4354.67</v>
      </c>
      <c r="E16" s="7">
        <v>200</v>
      </c>
      <c r="F16" s="10"/>
      <c r="G16" s="9"/>
      <c r="H16" s="8">
        <v>87.1</v>
      </c>
      <c r="I16" s="8">
        <v>87.1</v>
      </c>
    </row>
    <row r="17" spans="1:9">
      <c r="A17" s="7">
        <v>4</v>
      </c>
      <c r="B17" s="2" t="s">
        <v>510</v>
      </c>
      <c r="C17" s="2" t="s">
        <v>496</v>
      </c>
      <c r="D17" s="8">
        <v>4354.67</v>
      </c>
      <c r="E17" s="7">
        <v>80</v>
      </c>
      <c r="F17" s="10"/>
      <c r="G17" s="9"/>
      <c r="H17" s="8">
        <v>34.8</v>
      </c>
      <c r="I17" s="8">
        <v>34.8</v>
      </c>
    </row>
    <row r="18" ht="28.5" spans="1:9">
      <c r="A18" s="4" t="s">
        <v>24</v>
      </c>
      <c r="B18" s="4" t="s">
        <v>511</v>
      </c>
      <c r="C18" s="4"/>
      <c r="D18" s="6"/>
      <c r="E18" s="5"/>
      <c r="F18" s="6"/>
      <c r="G18" s="5"/>
      <c r="H18" s="6"/>
      <c r="I18" s="17">
        <f>SUM(I19:I21)</f>
        <v>170</v>
      </c>
    </row>
    <row r="19" spans="1:9">
      <c r="A19" s="12">
        <v>1</v>
      </c>
      <c r="B19" s="2" t="s">
        <v>512</v>
      </c>
      <c r="C19" s="2" t="s">
        <v>45</v>
      </c>
      <c r="D19" s="3">
        <v>1</v>
      </c>
      <c r="E19" s="12"/>
      <c r="F19" s="8"/>
      <c r="G19" s="11">
        <v>80</v>
      </c>
      <c r="H19" s="13"/>
      <c r="I19" s="13">
        <f>G19*D19</f>
        <v>80</v>
      </c>
    </row>
    <row r="20" spans="1:9">
      <c r="A20" s="12">
        <v>2</v>
      </c>
      <c r="B20" s="2" t="s">
        <v>513</v>
      </c>
      <c r="C20" s="2" t="s">
        <v>45</v>
      </c>
      <c r="D20" s="3">
        <v>1</v>
      </c>
      <c r="E20" s="12"/>
      <c r="F20" s="8"/>
      <c r="G20" s="11">
        <v>60</v>
      </c>
      <c r="H20" s="13"/>
      <c r="I20" s="13">
        <f t="shared" ref="I20:I21" si="0">G20*D20</f>
        <v>60</v>
      </c>
    </row>
    <row r="21" spans="1:9">
      <c r="A21" s="12">
        <v>3</v>
      </c>
      <c r="B21" s="2" t="s">
        <v>514</v>
      </c>
      <c r="C21" s="2" t="s">
        <v>45</v>
      </c>
      <c r="D21" s="3">
        <v>1</v>
      </c>
      <c r="E21" s="12"/>
      <c r="F21" s="8"/>
      <c r="G21" s="11">
        <v>30</v>
      </c>
      <c r="H21" s="13"/>
      <c r="I21" s="13">
        <f t="shared" si="0"/>
        <v>30</v>
      </c>
    </row>
    <row r="22" spans="1:9">
      <c r="A22" s="4" t="s">
        <v>49</v>
      </c>
      <c r="B22" s="4" t="s">
        <v>515</v>
      </c>
      <c r="C22" s="4"/>
      <c r="D22" s="6"/>
      <c r="E22" s="5"/>
      <c r="F22" s="6"/>
      <c r="G22" s="5"/>
      <c r="H22" s="6"/>
      <c r="I22" s="17">
        <f>SUM(I23:I28)</f>
        <v>10.58</v>
      </c>
    </row>
    <row r="23" spans="1:9">
      <c r="A23" s="7">
        <v>1</v>
      </c>
      <c r="B23" s="2" t="s">
        <v>495</v>
      </c>
      <c r="C23" s="2" t="s">
        <v>496</v>
      </c>
      <c r="D23" s="8">
        <v>120</v>
      </c>
      <c r="E23" s="7">
        <v>100</v>
      </c>
      <c r="F23" s="8">
        <v>1.2</v>
      </c>
      <c r="G23" s="9"/>
      <c r="H23" s="10"/>
      <c r="I23" s="8">
        <v>1.2</v>
      </c>
    </row>
    <row r="24" spans="1:9">
      <c r="A24" s="7">
        <v>2</v>
      </c>
      <c r="B24" s="2" t="s">
        <v>498</v>
      </c>
      <c r="C24" s="2" t="s">
        <v>496</v>
      </c>
      <c r="D24" s="8">
        <v>120</v>
      </c>
      <c r="E24" s="7">
        <v>80</v>
      </c>
      <c r="F24" s="8">
        <v>0.96</v>
      </c>
      <c r="G24" s="9"/>
      <c r="H24" s="10"/>
      <c r="I24" s="8">
        <v>0.96</v>
      </c>
    </row>
    <row r="25" spans="1:9">
      <c r="A25" s="7">
        <v>3</v>
      </c>
      <c r="B25" s="2" t="s">
        <v>500</v>
      </c>
      <c r="C25" s="2" t="s">
        <v>496</v>
      </c>
      <c r="D25" s="8">
        <v>120</v>
      </c>
      <c r="E25" s="7">
        <v>100</v>
      </c>
      <c r="F25" s="8">
        <v>1.2</v>
      </c>
      <c r="G25" s="9"/>
      <c r="H25" s="10"/>
      <c r="I25" s="8">
        <v>1.2</v>
      </c>
    </row>
    <row r="26" spans="1:9">
      <c r="A26" s="7">
        <v>4</v>
      </c>
      <c r="B26" s="2" t="s">
        <v>501</v>
      </c>
      <c r="C26" s="2" t="s">
        <v>496</v>
      </c>
      <c r="D26" s="8">
        <v>120</v>
      </c>
      <c r="E26" s="7">
        <v>260</v>
      </c>
      <c r="F26" s="8">
        <v>3.12</v>
      </c>
      <c r="G26" s="9"/>
      <c r="H26" s="10"/>
      <c r="I26" s="8">
        <v>3.1</v>
      </c>
    </row>
    <row r="27" spans="1:9">
      <c r="A27" s="7">
        <v>5</v>
      </c>
      <c r="B27" s="2" t="s">
        <v>502</v>
      </c>
      <c r="C27" s="2" t="s">
        <v>503</v>
      </c>
      <c r="D27" s="8">
        <v>2</v>
      </c>
      <c r="E27" s="7">
        <v>5000</v>
      </c>
      <c r="F27" s="10">
        <v>1</v>
      </c>
      <c r="G27" s="9"/>
      <c r="H27" s="8">
        <v>20</v>
      </c>
      <c r="I27" s="8">
        <v>1</v>
      </c>
    </row>
    <row r="28" spans="1:9">
      <c r="A28" s="7">
        <v>6</v>
      </c>
      <c r="B28" s="2" t="s">
        <v>508</v>
      </c>
      <c r="C28" s="2" t="s">
        <v>90</v>
      </c>
      <c r="D28" s="8">
        <v>120</v>
      </c>
      <c r="E28" s="7">
        <v>260</v>
      </c>
      <c r="F28" s="10">
        <v>3.12</v>
      </c>
      <c r="G28" s="9"/>
      <c r="H28" s="8"/>
      <c r="I28" s="8">
        <v>3.12</v>
      </c>
    </row>
    <row r="29" ht="24" customHeight="1" spans="1:9">
      <c r="A29" s="14"/>
      <c r="B29" s="15" t="s">
        <v>493</v>
      </c>
      <c r="C29" s="14"/>
      <c r="D29" s="16"/>
      <c r="E29" s="14"/>
      <c r="F29" s="16"/>
      <c r="G29" s="14"/>
      <c r="H29" s="16"/>
      <c r="I29" s="16">
        <f>I3+I13+I18+I22</f>
        <v>901.58</v>
      </c>
    </row>
  </sheetData>
  <mergeCells count="5">
    <mergeCell ref="F1:I1"/>
    <mergeCell ref="A1:A2"/>
    <mergeCell ref="B1:B2"/>
    <mergeCell ref="C1:C2"/>
    <mergeCell ref="D1:D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招标清单</vt:lpstr>
      <vt:lpstr>工作量拆分表</vt:lpstr>
      <vt:lpstr>产品展示及指挥中心装修及配套设备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琼</cp:lastModifiedBy>
  <dcterms:created xsi:type="dcterms:W3CDTF">2015-06-05T18:19:00Z</dcterms:created>
  <dcterms:modified xsi:type="dcterms:W3CDTF">2022-10-18T13:05:20Z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8601F520489546A9A6634C6064536F60</vt:lpwstr>
  </property>
  <property fmtid="{D5CDD505-2E9C-101B-9397-08002B2CF9AE}" pid="3" name="KSOProductBuildVer">
    <vt:lpwstr>2052-11.1.0.12598</vt:lpwstr>
  </property>
</Properties>
</file>