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封皮" sheetId="4" r:id="rId1"/>
    <sheet name="清单说明" sheetId="3" r:id="rId2"/>
    <sheet name="【5.1表】工程量清单" sheetId="1" r:id="rId3"/>
    <sheet name="【5.4表】投标报价汇总表"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<sst xmlns="http://schemas.openxmlformats.org/spreadsheetml/2006/main" count="232" uniqueCount="158">
  <si>
    <t>伊金霍洛旗C108塞乌聂盖-根皮庙(K1+000-K13+300)段农村公路养护</t>
  </si>
  <si>
    <t>工程</t>
  </si>
  <si>
    <t>招标工程量清单</t>
  </si>
  <si>
    <t>招  标  人：</t>
  </si>
  <si>
    <t>造 价咨询人：</t>
  </si>
  <si>
    <t>(单位盖章)</t>
  </si>
  <si>
    <t>(单位资质专用章)</t>
  </si>
  <si>
    <t>法定代表人
或其授权人：</t>
  </si>
  <si>
    <t>(签字或盖章)</t>
  </si>
  <si>
    <t>编  制  人：</t>
  </si>
  <si>
    <t>复  核  人：</t>
  </si>
  <si>
    <t>(造价人员签字盖专用章)</t>
  </si>
  <si>
    <t>(造价工程师签字盖专用章)</t>
  </si>
  <si>
    <t>编 制 时 间：</t>
  </si>
  <si>
    <t xml:space="preserve">    年   月   日</t>
  </si>
  <si>
    <t>复 核 时 间：</t>
  </si>
  <si>
    <t>扉—1</t>
  </si>
  <si>
    <t>工程量清单</t>
  </si>
  <si>
    <t>1.工程量清单说明</t>
  </si>
  <si>
    <t>1.1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</si>
  <si>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1.2本工程量清单应与招标文件中的投标人须知，通用合同条款、专用合同条款、工程量清单计量规则、技术规范及图纸等一起阅读和理解。</t>
  </si>
  <si>
    <t>1.3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</si>
  <si>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1.4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t>
  </si>
  <si>
    <t>1.5对作业和材料的一般说明或规定，未重复写入工程量清单内，在给工程量清单各子目标价前，应参阅第七章“技术规范”的有关内容。</t>
  </si>
  <si>
    <t>1.6工程量清单中所列工程量的变动，丝毫不会降低或影响合同条款的效力，也不免除承包人按规定的标准进行施工和修复缺陷的责任。</t>
  </si>
  <si>
    <t>1.7图纸中所列的工程数量表及数量汇总表仅是提供资料，不是工程量清单的外延。当图纸与工程量清单所列数量不一致时，以工程量清单所列数量作为报价的依据。</t>
  </si>
  <si>
    <t>2.投标报价的说明</t>
  </si>
  <si>
    <t>2.1工程量清单中的每一子目（有数量）须填入单价或价格，且只允许有一个报价。</t>
  </si>
  <si>
    <t>2.2除非合同另有规定，工程量清单中有标价的单价和总额价均已包括了为实施和完成合同工程所需的劳务、材料、机械、质检（自检）、安装、缺陷修复、管理、保险、税费、利润等费用，以及合同明示或暗示的所有责任、义务和一般风险。</t>
  </si>
  <si>
    <t>2.3工程量清单中投标人没有填入单价或价格的子目，其费用视为已分摊在工程量清单中其他相关子目的单价或价格之中。承包人必须按监理人指令完成工程量清单中未填入单价或价格的子目，但不能得到结算与支付。</t>
  </si>
  <si>
    <t>2.4符合合同条款规定的全部费用应认为已被计入有标价的工程量清单所列各子目之中，未列子目不予计量的工作，其费用应视为已分摊在本合同工程的有关子目的单价或总额价之中。</t>
  </si>
  <si>
    <t>2.5承包人用于本合同工程的各类装备的提供、运输、维护、拆卸、拼装等支付的费用，已包括在工程量清单的单价或总额价之中。</t>
  </si>
  <si>
    <t>2.6工程量清单中各项金额均以人民币（元）结算。</t>
  </si>
  <si>
    <t>2.7暂列金额（不含计日工总额）的数量及拟用子目的说明：5%。</t>
  </si>
  <si>
    <t>3.  计日工说明</t>
  </si>
  <si>
    <t>无</t>
  </si>
  <si>
    <t>4.其它说明</t>
  </si>
  <si>
    <t>4.1工程一切险和第三方责任险应由承包人以承包人与发包人联名投保，保险费已列入工程量清单100章内。工程一切险的投保金额为工程量清单第100章（不含建筑工程一切险及第三方责任险的保险费）至700章合计金额，保险费率暂定为3‰；第三方责任险的最低投保金额为100万元，保险费率暂定为4‰。发包人在接到保险单后，将按照保险单的实际费用支付给承包人。如出现保险事故，保险金不足以补偿损失的，应由承包人自行负责补偿。</t>
  </si>
  <si>
    <r>
      <rPr>
        <sz val="13"/>
        <color rgb="FF000000"/>
        <rFont val="宋体"/>
        <charset val="134"/>
      </rPr>
      <t>4.2为确保将安全施工措施落到实处，投标人应根据《公路水运工程安全生产监督管理办法》（交通运输部令2017年第25号）以及《关于印发&lt;企业安全生产费用提取和使用管理办法&gt;的通知》（财企</t>
    </r>
    <r>
      <rPr>
        <sz val="13"/>
        <color indexed="8"/>
        <rFont val="宋体"/>
        <charset val="134"/>
      </rPr>
      <t>〔</t>
    </r>
    <r>
      <rPr>
        <sz val="13"/>
        <color rgb="FF000000"/>
        <rFont val="宋体"/>
        <charset val="134"/>
      </rPr>
      <t>2012</t>
    </r>
    <r>
      <rPr>
        <sz val="13"/>
        <color indexed="8"/>
        <rFont val="宋体"/>
        <charset val="134"/>
      </rPr>
      <t>〕</t>
    </r>
    <r>
      <rPr>
        <sz val="13"/>
        <color rgb="FF000000"/>
        <rFont val="宋体"/>
        <charset val="134"/>
      </rPr>
      <t>16号）的规定，在投标总价中计入安全生产费用，安全生产费用以固定金额形式计入工程量清单第100章中（安全生产费用为招标人公布的最高投标限价的1.5％），投标人在投标报价时不得对该固定金额进行调整。如投标人须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t>
    </r>
  </si>
  <si>
    <t>合 同 段：伊金霍洛旗 C108 赛乌聂盖-根皮庙（K1+000-K13+300）段农村公路养护工程</t>
  </si>
  <si>
    <t>清单 第100章  总则</t>
  </si>
  <si>
    <t>子目号</t>
  </si>
  <si>
    <t>子 目 名 称</t>
  </si>
  <si>
    <t>单位</t>
  </si>
  <si>
    <t>数量</t>
  </si>
  <si>
    <t>单价</t>
  </si>
  <si>
    <t>合价</t>
  </si>
  <si>
    <t>101</t>
  </si>
  <si>
    <t>通则</t>
  </si>
  <si>
    <t>101-1</t>
  </si>
  <si>
    <t>保险费</t>
  </si>
  <si>
    <t>-a</t>
  </si>
  <si>
    <t>按合同条款规定，提供建筑工程一切险</t>
  </si>
  <si>
    <t>总额</t>
  </si>
  <si>
    <t>-b</t>
  </si>
  <si>
    <t>按合同条款规定，提供第三者责任险</t>
  </si>
  <si>
    <t>102</t>
  </si>
  <si>
    <t>工程管理</t>
  </si>
  <si>
    <t>102-3</t>
  </si>
  <si>
    <t>安全生产费</t>
  </si>
  <si>
    <t>103</t>
  </si>
  <si>
    <t>临时工程与设施</t>
  </si>
  <si>
    <t>103-6</t>
  </si>
  <si>
    <t>临时安全设施</t>
  </si>
  <si>
    <t>警告标志2400×1400</t>
  </si>
  <si>
    <t>个</t>
  </si>
  <si>
    <t>警示频闪灯</t>
  </si>
  <si>
    <t>-c</t>
  </si>
  <si>
    <t>路栏</t>
  </si>
  <si>
    <t>-d</t>
  </si>
  <si>
    <t>塑料注水（砂）隔离水马</t>
  </si>
  <si>
    <t>清单 第100章 合计</t>
  </si>
  <si>
    <t>清单 第200章  路基</t>
  </si>
  <si>
    <t>202</t>
  </si>
  <si>
    <t>场地清理</t>
  </si>
  <si>
    <t>202-2</t>
  </si>
  <si>
    <t>挖除旧路面</t>
  </si>
  <si>
    <t>水泥混凝土路面</t>
  </si>
  <si>
    <t>m3</t>
  </si>
  <si>
    <t>沥青混凝土路面</t>
  </si>
  <si>
    <t>202-3</t>
  </si>
  <si>
    <t>拆除结构物</t>
  </si>
  <si>
    <t>混凝土结构</t>
  </si>
  <si>
    <t>-e</t>
  </si>
  <si>
    <t>凸面镜</t>
  </si>
  <si>
    <t>203</t>
  </si>
  <si>
    <t>挖方路基</t>
  </si>
  <si>
    <t>203-1</t>
  </si>
  <si>
    <t>路基挖方</t>
  </si>
  <si>
    <t>挖除非适用材料(不含淤泥、岩盐、冻土)</t>
  </si>
  <si>
    <t>204</t>
  </si>
  <si>
    <t>填方路基</t>
  </si>
  <si>
    <t>204-1</t>
  </si>
  <si>
    <t>路基填筑(包括填前压实)</t>
  </si>
  <si>
    <t>借土填方（边坡补土）</t>
  </si>
  <si>
    <t>清单 第200章 合计</t>
  </si>
  <si>
    <t>清单 第300章  路面</t>
  </si>
  <si>
    <t>302</t>
  </si>
  <si>
    <t>垫层</t>
  </si>
  <si>
    <t>302-2</t>
  </si>
  <si>
    <t>砂砾垫层</t>
  </si>
  <si>
    <t>厚50mm</t>
  </si>
  <si>
    <t>m2</t>
  </si>
  <si>
    <t>308</t>
  </si>
  <si>
    <t>透层和黏层</t>
  </si>
  <si>
    <t>308-2</t>
  </si>
  <si>
    <t>黏层</t>
  </si>
  <si>
    <t>309</t>
  </si>
  <si>
    <t>热拌沥青混合料面层</t>
  </si>
  <si>
    <t>309-2</t>
  </si>
  <si>
    <t>中粒式沥青混凝土</t>
  </si>
  <si>
    <t>厚40mm</t>
  </si>
  <si>
    <t>铣刨拉毛</t>
  </si>
  <si>
    <t>310</t>
  </si>
  <si>
    <t>沥青表面处治与封层</t>
  </si>
  <si>
    <t>310-1</t>
  </si>
  <si>
    <t>沥青表面处治</t>
  </si>
  <si>
    <t>厚10mm</t>
  </si>
  <si>
    <t>312</t>
  </si>
  <si>
    <t>水泥混凝土面板</t>
  </si>
  <si>
    <t>312-1</t>
  </si>
  <si>
    <t>厚200mm (C35混凝土)</t>
  </si>
  <si>
    <t>313</t>
  </si>
  <si>
    <t>路肩培土、中央分隔带回填土、土路肩加
固及路缘石</t>
  </si>
  <si>
    <t>313-1</t>
  </si>
  <si>
    <t>路肩培土</t>
  </si>
  <si>
    <t>培土</t>
  </si>
  <si>
    <t>313-3</t>
  </si>
  <si>
    <t>现浇混凝土加固土路肩</t>
  </si>
  <si>
    <t>现浇C30混凝土路缘石</t>
  </si>
  <si>
    <t>清单 第300章 合计</t>
  </si>
  <si>
    <t>清单 第600章  安全设施及预埋管线</t>
  </si>
  <si>
    <t>604</t>
  </si>
  <si>
    <t>道路交通标志</t>
  </si>
  <si>
    <t>604-1</t>
  </si>
  <si>
    <t>单柱式交通标志</t>
  </si>
  <si>
    <t>△700</t>
  </si>
  <si>
    <t>八角形600+△700</t>
  </si>
  <si>
    <t>604-12</t>
  </si>
  <si>
    <t>道口标柱</t>
  </si>
  <si>
    <t>605</t>
  </si>
  <si>
    <t>道路交通标线</t>
  </si>
  <si>
    <t>605-1</t>
  </si>
  <si>
    <t>热熔型涂料路面标线</t>
  </si>
  <si>
    <t>热熔标线</t>
  </si>
  <si>
    <t>清单 第600章 合计</t>
  </si>
  <si>
    <t>投标报价汇总表</t>
  </si>
  <si>
    <t>标段：伊金霍洛旗 C108 赛乌聂盖-根皮庙（K1+000-K13+300）段农村公路养护工程</t>
  </si>
  <si>
    <t>序号</t>
  </si>
  <si>
    <t>章次</t>
  </si>
  <si>
    <t>科 目 名 称</t>
  </si>
  <si>
    <t>金额（元）</t>
  </si>
  <si>
    <t>第100章至700章清单合计</t>
  </si>
  <si>
    <t>已包含在清单合计中的材料、工程设备、专业工程暂估价合计</t>
  </si>
  <si>
    <t>清单合计减去材料、工程设备、专业工程暂估价
合计(即5-6)=7</t>
  </si>
  <si>
    <t>计日工合计</t>
  </si>
  <si>
    <t>暂列金额5%(不含计日工总额)</t>
  </si>
  <si>
    <t>投标报价(5+8+9)=10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</si>
</sst>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 "/>
  </numFmts>
  <fonts count="35">
    <font>
      <sz val="12"/>
      <color indexed="8"/>
      <name val="宋体"/>
      <charset val="134"/>
    </font>
    <font>
      <b/>
      <sz val="24"/>
      <color indexed="8"/>
      <name val="宋体"/>
      <charset val="134"/>
    </font>
    <font>
      <sz val="9"/>
      <color indexed="8"/>
      <name val="宋体"/>
      <charset val="134"/>
    </font>
    <font>
      <sz val="9"/>
      <color indexed="8"/>
      <name val="Arial Narrow"/>
      <charset val="134"/>
    </font>
    <font>
      <b/>
      <sz val="13"/>
      <color indexed="8"/>
      <name val="宋体"/>
      <charset val="134"/>
    </font>
    <font>
      <b/>
      <sz val="13"/>
      <color rgb="FF000000"/>
      <name val="宋体"/>
      <charset val="134"/>
    </font>
    <font>
      <sz val="13"/>
      <color rgb="FF000000"/>
      <name val="宋体"/>
      <charset val="134"/>
    </font>
    <font>
      <sz val="9"/>
      <color theme="1"/>
      <name val="宋体"/>
      <charset val="134"/>
      <scheme val="minor"/>
    </font>
    <font>
      <sz val="9"/>
      <name val="宋体"/>
      <charset val="134"/>
    </font>
    <font>
      <sz val="18"/>
      <name val="宋体"/>
      <charset val="134"/>
    </font>
    <font>
      <b/>
      <sz val="18"/>
      <name val="宋体"/>
      <charset val="134"/>
    </font>
    <font>
      <b/>
      <sz val="22"/>
      <name val="宋体"/>
      <charset val="134"/>
    </font>
    <font>
      <sz val="12"/>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3"/>
      <color indexed="8"/>
      <name val="宋体"/>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n">
        <color indexed="8"/>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7" fillId="0" borderId="0"/>
  </cellStyleXfs>
  <cellXfs count="37">
    <xf numFmtId="0" fontId="0" fillId="0" borderId="0" xfId="0" applyAlignment="1">
      <alignment horizontal="left" wrapText="1"/>
    </xf>
    <xf numFmtId="176" fontId="0" fillId="0" borderId="0" xfId="0" applyNumberFormat="1" applyAlignment="1">
      <alignment horizontal="left" wrapText="1"/>
    </xf>
    <xf numFmtId="0" fontId="1"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pplyProtection="1">
      <alignment horizontal="right" vertical="center" shrinkToFit="1"/>
      <protection locked="0"/>
    </xf>
    <xf numFmtId="176" fontId="3" fillId="0" borderId="1" xfId="0" applyNumberFormat="1" applyFont="1" applyBorder="1" applyAlignment="1">
      <alignment horizontal="right" vertical="center" shrinkToFit="1"/>
    </xf>
    <xf numFmtId="177" fontId="0" fillId="0" borderId="0" xfId="0" applyNumberFormat="1" applyAlignment="1">
      <alignment horizontal="left" wrapText="1"/>
    </xf>
    <xf numFmtId="0" fontId="2" fillId="0" borderId="2" xfId="0" applyFont="1" applyBorder="1" applyAlignment="1">
      <alignment horizontal="left" vertical="center"/>
    </xf>
    <xf numFmtId="0" fontId="4"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0" fontId="3" fillId="0" borderId="1" xfId="0" applyFont="1" applyBorder="1" applyAlignment="1">
      <alignment horizontal="left" vertical="center" shrinkToFit="1"/>
    </xf>
    <xf numFmtId="0" fontId="2" fillId="0" borderId="1" xfId="0" applyFont="1" applyBorder="1" applyAlignment="1">
      <alignment horizontal="left" vertical="center" wrapText="1"/>
    </xf>
    <xf numFmtId="0" fontId="2" fillId="0" borderId="1" xfId="0" applyFont="1" applyBorder="1" applyAlignment="1">
      <alignment horizontal="center" vertical="center" shrinkToFit="1"/>
    </xf>
    <xf numFmtId="0" fontId="3" fillId="0" borderId="1" xfId="0" applyFont="1" applyBorder="1" applyAlignment="1">
      <alignment horizontal="right" vertical="center" shrinkToFit="1"/>
    </xf>
    <xf numFmtId="177" fontId="3" fillId="0" borderId="1" xfId="0" applyNumberFormat="1" applyFont="1" applyBorder="1" applyAlignment="1">
      <alignment horizontal="right" vertical="center" shrinkToFit="1"/>
    </xf>
    <xf numFmtId="178" fontId="3" fillId="0" borderId="1" xfId="0" applyNumberFormat="1" applyFont="1" applyBorder="1" applyAlignment="1" applyProtection="1">
      <alignment horizontal="right" vertical="center" shrinkToFit="1"/>
      <protection locked="0"/>
    </xf>
    <xf numFmtId="0" fontId="2" fillId="0" borderId="1" xfId="0" applyFont="1" applyBorder="1" applyAlignment="1">
      <alignment vertical="center" shrinkToFit="1"/>
    </xf>
    <xf numFmtId="177" fontId="2" fillId="0" borderId="1" xfId="0" applyNumberFormat="1" applyFont="1" applyBorder="1" applyAlignment="1">
      <alignment horizontal="left" vertical="center" shrinkToFit="1"/>
    </xf>
    <xf numFmtId="0" fontId="2" fillId="0" borderId="1" xfId="0" applyFont="1" applyBorder="1" applyAlignment="1">
      <alignment horizontal="left" vertical="center" shrinkToFit="1"/>
    </xf>
    <xf numFmtId="0" fontId="2" fillId="0" borderId="1" xfId="0" applyFont="1" applyBorder="1" applyAlignment="1">
      <alignment horizontal="left" vertical="center" wrapText="1" shrinkToFit="1"/>
    </xf>
    <xf numFmtId="0" fontId="5" fillId="0" borderId="0" xfId="0" applyFont="1" applyAlignment="1">
      <alignment horizontal="center" vertical="center" wrapText="1"/>
    </xf>
    <xf numFmtId="0" fontId="5" fillId="0" borderId="0" xfId="0" applyFont="1" applyAlignment="1">
      <alignment horizontal="justify" vertical="center" wrapText="1"/>
    </xf>
    <xf numFmtId="0" fontId="6" fillId="0" borderId="0" xfId="0" applyFont="1" applyAlignment="1">
      <alignment vertical="center" wrapText="1"/>
    </xf>
    <xf numFmtId="0" fontId="5" fillId="0" borderId="0" xfId="0" applyFont="1" applyAlignment="1">
      <alignment vertical="center" wrapText="1"/>
    </xf>
    <xf numFmtId="0" fontId="7" fillId="0" borderId="0" xfId="49"/>
    <xf numFmtId="0" fontId="8" fillId="2" borderId="0" xfId="49" applyFont="1" applyFill="1" applyAlignment="1">
      <alignment horizontal="left" vertical="center" wrapText="1"/>
    </xf>
    <xf numFmtId="0" fontId="9" fillId="2" borderId="3" xfId="49" applyFont="1" applyFill="1" applyBorder="1" applyAlignment="1">
      <alignment horizontal="center" wrapText="1"/>
    </xf>
    <xf numFmtId="0" fontId="10" fillId="2" borderId="0" xfId="49" applyFont="1" applyFill="1" applyAlignment="1">
      <alignment horizontal="left" wrapText="1"/>
    </xf>
    <xf numFmtId="0" fontId="11" fillId="2" borderId="4" xfId="49" applyFont="1" applyFill="1" applyBorder="1" applyAlignment="1">
      <alignment horizontal="center" wrapText="1"/>
    </xf>
    <xf numFmtId="0" fontId="8" fillId="2" borderId="0" xfId="49" applyFont="1" applyFill="1" applyAlignment="1">
      <alignment horizontal="right" vertical="center" wrapText="1"/>
    </xf>
    <xf numFmtId="0" fontId="12" fillId="2" borderId="0" xfId="49" applyFont="1" applyFill="1" applyAlignment="1">
      <alignment horizontal="left" wrapText="1"/>
    </xf>
    <xf numFmtId="0" fontId="12" fillId="2" borderId="3" xfId="49" applyFont="1" applyFill="1" applyBorder="1" applyAlignment="1">
      <alignment horizontal="left" wrapText="1"/>
    </xf>
    <xf numFmtId="0" fontId="13" fillId="2" borderId="4" xfId="49" applyFont="1" applyFill="1" applyBorder="1" applyAlignment="1">
      <alignment horizontal="center" vertical="center" wrapText="1"/>
    </xf>
    <xf numFmtId="0" fontId="8" fillId="2" borderId="0" xfId="49"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workbookViewId="0">
      <selection activeCell="C2" sqref="C2:E2"/>
    </sheetView>
  </sheetViews>
  <sheetFormatPr defaultColWidth="7.2" defaultRowHeight="10.8" outlineLevelCol="6"/>
  <cols>
    <col min="1" max="1" width="16.4" style="27" customWidth="1"/>
    <col min="2" max="2" width="7.73333333333333" style="27" customWidth="1"/>
    <col min="3" max="3" width="12.2" style="27" customWidth="1"/>
    <col min="4" max="4" width="5.4" style="27" customWidth="1"/>
    <col min="5" max="5" width="12.5" style="27" customWidth="1"/>
    <col min="6" max="6" width="4.8" style="27" customWidth="1"/>
    <col min="7" max="7" width="21" style="27" customWidth="1"/>
    <col min="8" max="16384" width="7.2" style="27"/>
  </cols>
  <sheetData>
    <row r="1" s="27" customFormat="1" ht="94" customHeight="1" spans="1:7">
      <c r="A1" s="28"/>
      <c r="B1" s="28"/>
      <c r="C1" s="29" t="s">
        <v>0</v>
      </c>
      <c r="D1" s="29"/>
      <c r="E1" s="29"/>
      <c r="F1" s="30" t="s">
        <v>1</v>
      </c>
      <c r="G1" s="30"/>
    </row>
    <row r="2" s="27" customFormat="1" ht="53" customHeight="1" spans="1:7">
      <c r="A2" s="28"/>
      <c r="B2" s="28"/>
      <c r="C2" s="31" t="s">
        <v>2</v>
      </c>
      <c r="D2" s="31"/>
      <c r="E2" s="31"/>
      <c r="F2" s="32"/>
      <c r="G2" s="32"/>
    </row>
    <row r="3" s="27" customFormat="1" ht="30" customHeight="1" spans="1:7">
      <c r="A3" s="33"/>
      <c r="B3" s="33"/>
      <c r="C3" s="33"/>
      <c r="D3" s="33"/>
      <c r="E3" s="33"/>
      <c r="F3" s="33"/>
      <c r="G3" s="33"/>
    </row>
    <row r="4" s="27" customFormat="1" ht="96" customHeight="1" spans="1:7">
      <c r="A4" s="33" t="s">
        <v>3</v>
      </c>
      <c r="B4" s="34"/>
      <c r="C4" s="34"/>
      <c r="D4" s="33"/>
      <c r="E4" s="33" t="s">
        <v>4</v>
      </c>
      <c r="F4" s="33"/>
      <c r="G4" s="34"/>
    </row>
    <row r="5" s="27" customFormat="1" ht="18.75" customHeight="1" spans="1:7">
      <c r="A5" s="33"/>
      <c r="B5" s="35" t="s">
        <v>5</v>
      </c>
      <c r="C5" s="35"/>
      <c r="D5" s="33"/>
      <c r="E5" s="33"/>
      <c r="F5" s="33"/>
      <c r="G5" s="35" t="s">
        <v>6</v>
      </c>
    </row>
    <row r="6" s="27" customFormat="1" ht="119.25" customHeight="1" spans="1:7">
      <c r="A6" s="33" t="s">
        <v>7</v>
      </c>
      <c r="B6" s="34"/>
      <c r="C6" s="34"/>
      <c r="D6" s="33"/>
      <c r="E6" s="33" t="s">
        <v>7</v>
      </c>
      <c r="F6" s="33"/>
      <c r="G6" s="34"/>
    </row>
    <row r="7" s="27" customFormat="1" ht="18" customHeight="1" spans="1:7">
      <c r="A7" s="33"/>
      <c r="B7" s="35" t="s">
        <v>8</v>
      </c>
      <c r="C7" s="35"/>
      <c r="D7" s="33"/>
      <c r="E7" s="33"/>
      <c r="F7" s="33"/>
      <c r="G7" s="35" t="s">
        <v>8</v>
      </c>
    </row>
    <row r="8" s="27" customFormat="1" ht="119.25" customHeight="1" spans="1:7">
      <c r="A8" s="33" t="s">
        <v>9</v>
      </c>
      <c r="B8" s="34"/>
      <c r="C8" s="34"/>
      <c r="D8" s="33"/>
      <c r="E8" s="33" t="s">
        <v>10</v>
      </c>
      <c r="F8" s="33"/>
      <c r="G8" s="34"/>
    </row>
    <row r="9" s="27" customFormat="1" ht="18" customHeight="1" spans="1:7">
      <c r="A9" s="33"/>
      <c r="B9" s="35" t="s">
        <v>11</v>
      </c>
      <c r="C9" s="35"/>
      <c r="D9" s="33"/>
      <c r="E9" s="33"/>
      <c r="F9" s="33"/>
      <c r="G9" s="35" t="s">
        <v>12</v>
      </c>
    </row>
    <row r="10" s="27" customFormat="1" ht="119.25" customHeight="1" spans="1:7">
      <c r="A10" s="33" t="s">
        <v>13</v>
      </c>
      <c r="B10" s="33" t="s">
        <v>14</v>
      </c>
      <c r="C10" s="33"/>
      <c r="D10" s="33"/>
      <c r="E10" s="33" t="s">
        <v>15</v>
      </c>
      <c r="F10" s="33"/>
      <c r="G10" s="33" t="s">
        <v>14</v>
      </c>
    </row>
    <row r="11" s="27" customFormat="1" ht="14.25" customHeight="1" spans="1:7">
      <c r="A11" s="28"/>
      <c r="B11" s="28"/>
      <c r="C11" s="36"/>
      <c r="D11" s="36"/>
      <c r="E11" s="36"/>
      <c r="F11" s="32" t="s">
        <v>16</v>
      </c>
      <c r="G11" s="32"/>
    </row>
  </sheetData>
  <mergeCells count="25">
    <mergeCell ref="A1:B1"/>
    <mergeCell ref="C1:E1"/>
    <mergeCell ref="F1:G1"/>
    <mergeCell ref="A2:B2"/>
    <mergeCell ref="C2:E2"/>
    <mergeCell ref="F2:G2"/>
    <mergeCell ref="B3:C3"/>
    <mergeCell ref="E3:F3"/>
    <mergeCell ref="B4:C4"/>
    <mergeCell ref="E4:F4"/>
    <mergeCell ref="B5:C5"/>
    <mergeCell ref="E5:F5"/>
    <mergeCell ref="B6:C6"/>
    <mergeCell ref="E6:F6"/>
    <mergeCell ref="B7:C7"/>
    <mergeCell ref="E7:F7"/>
    <mergeCell ref="B8:C8"/>
    <mergeCell ref="E8:F8"/>
    <mergeCell ref="B9:C9"/>
    <mergeCell ref="E9:F9"/>
    <mergeCell ref="B10:C10"/>
    <mergeCell ref="E10:F10"/>
    <mergeCell ref="A11:B11"/>
    <mergeCell ref="C11:E11"/>
    <mergeCell ref="F11:G1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topLeftCell="A13" workbookViewId="0">
      <selection activeCell="A6" sqref="A6"/>
    </sheetView>
  </sheetViews>
  <sheetFormatPr defaultColWidth="9" defaultRowHeight="15.6"/>
  <cols>
    <col min="1" max="1" width="98.2" customWidth="1"/>
  </cols>
  <sheetData>
    <row r="1" ht="16.8" spans="1:1">
      <c r="A1" s="23" t="s">
        <v>17</v>
      </c>
    </row>
    <row r="2" ht="16.8" spans="1:1">
      <c r="A2" s="24" t="s">
        <v>18</v>
      </c>
    </row>
    <row r="3" ht="50.4" spans="1:1">
      <c r="A3" s="25" t="s">
        <v>19</v>
      </c>
    </row>
    <row r="4" ht="33.6" spans="1:1">
      <c r="A4" s="25" t="s">
        <v>20</v>
      </c>
    </row>
    <row r="5" ht="67.2" spans="1:1">
      <c r="A5" s="25" t="s">
        <v>21</v>
      </c>
    </row>
    <row r="6" ht="50.4" spans="1:1">
      <c r="A6" s="25" t="s">
        <v>22</v>
      </c>
    </row>
    <row r="7" ht="33.6" spans="1:1">
      <c r="A7" s="25" t="s">
        <v>23</v>
      </c>
    </row>
    <row r="8" ht="33.6" spans="1:1">
      <c r="A8" s="25" t="s">
        <v>24</v>
      </c>
    </row>
    <row r="9" ht="33.6" spans="1:1">
      <c r="A9" s="25" t="s">
        <v>25</v>
      </c>
    </row>
    <row r="10" ht="16.8" spans="1:1">
      <c r="A10" s="26" t="s">
        <v>26</v>
      </c>
    </row>
    <row r="11" ht="16.8" spans="1:1">
      <c r="A11" s="25" t="s">
        <v>27</v>
      </c>
    </row>
    <row r="12" ht="50.4" spans="1:1">
      <c r="A12" s="25" t="s">
        <v>28</v>
      </c>
    </row>
    <row r="13" ht="50.4" spans="1:1">
      <c r="A13" s="25" t="s">
        <v>29</v>
      </c>
    </row>
    <row r="14" ht="33.6" spans="1:1">
      <c r="A14" s="25" t="s">
        <v>30</v>
      </c>
    </row>
    <row r="15" ht="33.6" spans="1:1">
      <c r="A15" s="25" t="s">
        <v>31</v>
      </c>
    </row>
    <row r="16" ht="16.8" spans="1:1">
      <c r="A16" s="25" t="s">
        <v>32</v>
      </c>
    </row>
    <row r="17" ht="16.8" spans="1:1">
      <c r="A17" s="25" t="s">
        <v>33</v>
      </c>
    </row>
    <row r="18" ht="16.8" spans="1:1">
      <c r="A18" s="26" t="s">
        <v>34</v>
      </c>
    </row>
    <row r="19" ht="16.8" spans="1:1">
      <c r="A19" s="25" t="s">
        <v>35</v>
      </c>
    </row>
    <row r="20" ht="16.8" spans="1:1">
      <c r="A20" s="26" t="s">
        <v>36</v>
      </c>
    </row>
    <row r="21" ht="84" spans="1:1">
      <c r="A21" s="25" t="s">
        <v>37</v>
      </c>
    </row>
    <row r="22" ht="134.4" spans="1:1">
      <c r="A22" s="25" t="s">
        <v>38</v>
      </c>
    </row>
  </sheetData>
  <pageMargins left="0.511811023622047" right="0.511811023622047" top="0.31496062992126" bottom="0.31496062992126"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4"/>
  <sheetViews>
    <sheetView showZeros="0" zoomScaleSheetLayoutView="85" workbookViewId="0">
      <selection activeCell="I8" sqref="I8"/>
    </sheetView>
  </sheetViews>
  <sheetFormatPr defaultColWidth="9" defaultRowHeight="30" customHeight="1" outlineLevelCol="5"/>
  <cols>
    <col min="1" max="1" width="7.1" customWidth="1"/>
    <col min="2" max="2" width="28.7" customWidth="1"/>
    <col min="3" max="3" width="7.1" customWidth="1"/>
    <col min="4" max="4" width="11.4" customWidth="1"/>
    <col min="5" max="5" width="12.6" customWidth="1"/>
    <col min="6" max="6" width="13.2" style="9" customWidth="1"/>
    <col min="7" max="7" width="10" customWidth="1"/>
  </cols>
  <sheetData>
    <row r="1" customHeight="1" spans="1:6">
      <c r="A1" s="2" t="s">
        <v>17</v>
      </c>
      <c r="B1" s="2"/>
      <c r="C1" s="2"/>
      <c r="D1" s="2"/>
      <c r="E1" s="2"/>
      <c r="F1" s="2"/>
    </row>
    <row r="2" customHeight="1" spans="1:6">
      <c r="A2" s="10" t="s">
        <v>39</v>
      </c>
      <c r="B2" s="10"/>
      <c r="C2" s="10"/>
      <c r="D2" s="10"/>
      <c r="E2" s="10"/>
      <c r="F2" s="10"/>
    </row>
    <row r="3" customHeight="1" spans="1:6">
      <c r="A3" s="11" t="s">
        <v>40</v>
      </c>
      <c r="B3" s="11"/>
      <c r="C3" s="11"/>
      <c r="D3" s="11"/>
      <c r="E3" s="11"/>
      <c r="F3" s="11"/>
    </row>
    <row r="4" customHeight="1" spans="1:6">
      <c r="A4" s="4" t="s">
        <v>41</v>
      </c>
      <c r="B4" s="4" t="s">
        <v>42</v>
      </c>
      <c r="C4" s="4" t="s">
        <v>43</v>
      </c>
      <c r="D4" s="4" t="s">
        <v>44</v>
      </c>
      <c r="E4" s="4" t="s">
        <v>45</v>
      </c>
      <c r="F4" s="12" t="s">
        <v>46</v>
      </c>
    </row>
    <row r="5" customHeight="1" spans="1:6">
      <c r="A5" s="13" t="s">
        <v>47</v>
      </c>
      <c r="B5" s="14" t="s">
        <v>48</v>
      </c>
      <c r="C5" s="15"/>
      <c r="D5" s="16"/>
      <c r="E5" s="16"/>
      <c r="F5" s="17"/>
    </row>
    <row r="6" customHeight="1" spans="1:6">
      <c r="A6" s="13" t="s">
        <v>49</v>
      </c>
      <c r="B6" s="14" t="s">
        <v>50</v>
      </c>
      <c r="C6" s="15"/>
      <c r="D6" s="16"/>
      <c r="E6" s="16"/>
      <c r="F6" s="17"/>
    </row>
    <row r="7" customHeight="1" spans="1:6">
      <c r="A7" s="13" t="s">
        <v>51</v>
      </c>
      <c r="B7" s="14" t="s">
        <v>52</v>
      </c>
      <c r="C7" s="15" t="s">
        <v>53</v>
      </c>
      <c r="D7" s="16">
        <v>1</v>
      </c>
      <c r="E7" s="18"/>
      <c r="F7" s="17">
        <f t="shared" ref="F7:F8" si="0">D7*E7</f>
        <v>0</v>
      </c>
    </row>
    <row r="8" customHeight="1" spans="1:6">
      <c r="A8" s="13" t="s">
        <v>54</v>
      </c>
      <c r="B8" s="14" t="s">
        <v>55</v>
      </c>
      <c r="C8" s="15" t="s">
        <v>53</v>
      </c>
      <c r="D8" s="16">
        <v>1</v>
      </c>
      <c r="E8" s="18"/>
      <c r="F8" s="17">
        <f t="shared" si="0"/>
        <v>0</v>
      </c>
    </row>
    <row r="9" customHeight="1" spans="1:6">
      <c r="A9" s="13" t="s">
        <v>56</v>
      </c>
      <c r="B9" s="14" t="s">
        <v>57</v>
      </c>
      <c r="C9" s="15"/>
      <c r="D9" s="16"/>
      <c r="E9" s="16"/>
      <c r="F9" s="17"/>
    </row>
    <row r="10" customHeight="1" spans="1:6">
      <c r="A10" s="13" t="s">
        <v>58</v>
      </c>
      <c r="B10" s="14" t="s">
        <v>59</v>
      </c>
      <c r="C10" s="15" t="s">
        <v>53</v>
      </c>
      <c r="D10" s="16">
        <v>1</v>
      </c>
      <c r="E10" s="18"/>
      <c r="F10" s="17">
        <f>D10*E10</f>
        <v>0</v>
      </c>
    </row>
    <row r="11" customHeight="1" spans="1:6">
      <c r="A11" s="13" t="s">
        <v>60</v>
      </c>
      <c r="B11" s="14" t="s">
        <v>61</v>
      </c>
      <c r="C11" s="15"/>
      <c r="D11" s="16"/>
      <c r="E11" s="16"/>
      <c r="F11" s="17"/>
    </row>
    <row r="12" customHeight="1" spans="1:6">
      <c r="A12" s="13" t="s">
        <v>62</v>
      </c>
      <c r="B12" s="14" t="s">
        <v>63</v>
      </c>
      <c r="C12" s="15"/>
      <c r="D12" s="16"/>
      <c r="E12" s="16"/>
      <c r="F12" s="17"/>
    </row>
    <row r="13" customHeight="1" spans="1:6">
      <c r="A13" s="13" t="s">
        <v>51</v>
      </c>
      <c r="B13" s="14" t="s">
        <v>64</v>
      </c>
      <c r="C13" s="15" t="s">
        <v>65</v>
      </c>
      <c r="D13" s="16">
        <v>2</v>
      </c>
      <c r="E13" s="18"/>
      <c r="F13" s="17">
        <f t="shared" ref="F13:F16" si="1">D13*E13</f>
        <v>0</v>
      </c>
    </row>
    <row r="14" customHeight="1" spans="1:6">
      <c r="A14" s="13" t="s">
        <v>54</v>
      </c>
      <c r="B14" s="14" t="s">
        <v>66</v>
      </c>
      <c r="C14" s="15" t="s">
        <v>65</v>
      </c>
      <c r="D14" s="16">
        <v>4</v>
      </c>
      <c r="E14" s="18"/>
      <c r="F14" s="17">
        <f t="shared" si="1"/>
        <v>0</v>
      </c>
    </row>
    <row r="15" customHeight="1" spans="1:6">
      <c r="A15" s="13" t="s">
        <v>67</v>
      </c>
      <c r="B15" s="14" t="s">
        <v>68</v>
      </c>
      <c r="C15" s="15" t="s">
        <v>65</v>
      </c>
      <c r="D15" s="16">
        <v>2</v>
      </c>
      <c r="E15" s="18"/>
      <c r="F15" s="17">
        <f t="shared" si="1"/>
        <v>0</v>
      </c>
    </row>
    <row r="16" customHeight="1" spans="1:6">
      <c r="A16" s="13" t="s">
        <v>69</v>
      </c>
      <c r="B16" s="14" t="s">
        <v>70</v>
      </c>
      <c r="C16" s="15" t="s">
        <v>65</v>
      </c>
      <c r="D16" s="16">
        <v>50</v>
      </c>
      <c r="E16" s="18"/>
      <c r="F16" s="17">
        <f t="shared" si="1"/>
        <v>0</v>
      </c>
    </row>
    <row r="17" customHeight="1" spans="1:6">
      <c r="A17" s="19"/>
      <c r="B17" s="19" t="s">
        <v>71</v>
      </c>
      <c r="C17" s="19"/>
      <c r="D17" s="20">
        <f>F7+F8+F10+F13+F14+F15+F16</f>
        <v>0</v>
      </c>
      <c r="E17" s="21"/>
      <c r="F17" s="21"/>
    </row>
    <row r="18" customHeight="1" spans="1:6">
      <c r="A18" s="2" t="s">
        <v>17</v>
      </c>
      <c r="B18" s="2"/>
      <c r="C18" s="2"/>
      <c r="D18" s="2"/>
      <c r="E18" s="2"/>
      <c r="F18" s="2"/>
    </row>
    <row r="19" customHeight="1" spans="1:6">
      <c r="A19" s="10" t="s">
        <v>39</v>
      </c>
      <c r="B19" s="10"/>
      <c r="C19" s="10"/>
      <c r="D19" s="10"/>
      <c r="E19" s="10"/>
      <c r="F19" s="10"/>
    </row>
    <row r="20" customHeight="1" spans="1:6">
      <c r="A20" s="11" t="s">
        <v>72</v>
      </c>
      <c r="B20" s="11"/>
      <c r="C20" s="11"/>
      <c r="D20" s="11"/>
      <c r="E20" s="11"/>
      <c r="F20" s="11"/>
    </row>
    <row r="21" customHeight="1" spans="1:6">
      <c r="A21" s="4" t="s">
        <v>41</v>
      </c>
      <c r="B21" s="4" t="s">
        <v>42</v>
      </c>
      <c r="C21" s="4" t="s">
        <v>43</v>
      </c>
      <c r="D21" s="4" t="s">
        <v>44</v>
      </c>
      <c r="E21" s="4" t="s">
        <v>45</v>
      </c>
      <c r="F21" s="12" t="s">
        <v>46</v>
      </c>
    </row>
    <row r="22" customHeight="1" spans="1:6">
      <c r="A22" s="13" t="s">
        <v>73</v>
      </c>
      <c r="B22" s="14" t="s">
        <v>74</v>
      </c>
      <c r="C22" s="15"/>
      <c r="D22" s="16"/>
      <c r="E22" s="16"/>
      <c r="F22" s="17"/>
    </row>
    <row r="23" customHeight="1" spans="1:6">
      <c r="A23" s="13" t="s">
        <v>75</v>
      </c>
      <c r="B23" s="14" t="s">
        <v>76</v>
      </c>
      <c r="C23" s="15"/>
      <c r="D23" s="16"/>
      <c r="E23" s="16"/>
      <c r="F23" s="17"/>
    </row>
    <row r="24" customHeight="1" spans="1:6">
      <c r="A24" s="13" t="s">
        <v>51</v>
      </c>
      <c r="B24" s="14" t="s">
        <v>77</v>
      </c>
      <c r="C24" s="15" t="s">
        <v>78</v>
      </c>
      <c r="D24" s="16">
        <v>215.9</v>
      </c>
      <c r="E24" s="18"/>
      <c r="F24" s="17">
        <f t="shared" ref="F24:F25" si="2">D24*E24</f>
        <v>0</v>
      </c>
    </row>
    <row r="25" customHeight="1" spans="1:6">
      <c r="A25" s="13" t="s">
        <v>54</v>
      </c>
      <c r="B25" s="14" t="s">
        <v>79</v>
      </c>
      <c r="C25" s="15" t="s">
        <v>78</v>
      </c>
      <c r="D25" s="16">
        <v>1.6</v>
      </c>
      <c r="E25" s="18"/>
      <c r="F25" s="17">
        <f t="shared" si="2"/>
        <v>0</v>
      </c>
    </row>
    <row r="26" customHeight="1" spans="1:6">
      <c r="A26" s="13" t="s">
        <v>80</v>
      </c>
      <c r="B26" s="14" t="s">
        <v>81</v>
      </c>
      <c r="C26" s="15"/>
      <c r="D26" s="16"/>
      <c r="E26" s="16"/>
      <c r="F26" s="17"/>
    </row>
    <row r="27" customHeight="1" spans="1:6">
      <c r="A27" s="13" t="s">
        <v>54</v>
      </c>
      <c r="B27" s="14" t="s">
        <v>82</v>
      </c>
      <c r="C27" s="15" t="s">
        <v>78</v>
      </c>
      <c r="D27" s="16">
        <v>0.1</v>
      </c>
      <c r="E27" s="18"/>
      <c r="F27" s="17">
        <f t="shared" ref="F27:F28" si="3">D27*E27</f>
        <v>0</v>
      </c>
    </row>
    <row r="28" customHeight="1" spans="1:6">
      <c r="A28" s="13" t="s">
        <v>83</v>
      </c>
      <c r="B28" s="14" t="s">
        <v>84</v>
      </c>
      <c r="C28" s="15" t="s">
        <v>65</v>
      </c>
      <c r="D28" s="16">
        <v>1</v>
      </c>
      <c r="E28" s="18"/>
      <c r="F28" s="17">
        <f t="shared" si="3"/>
        <v>0</v>
      </c>
    </row>
    <row r="29" customHeight="1" spans="1:6">
      <c r="A29" s="13" t="s">
        <v>85</v>
      </c>
      <c r="B29" s="14" t="s">
        <v>86</v>
      </c>
      <c r="C29" s="15"/>
      <c r="D29" s="16"/>
      <c r="E29" s="16"/>
      <c r="F29" s="17"/>
    </row>
    <row r="30" customHeight="1" spans="1:6">
      <c r="A30" s="13" t="s">
        <v>87</v>
      </c>
      <c r="B30" s="14" t="s">
        <v>88</v>
      </c>
      <c r="C30" s="15"/>
      <c r="D30" s="16"/>
      <c r="E30" s="16"/>
      <c r="F30" s="17"/>
    </row>
    <row r="31" customHeight="1" spans="1:6">
      <c r="A31" s="13" t="s">
        <v>67</v>
      </c>
      <c r="B31" s="14" t="s">
        <v>89</v>
      </c>
      <c r="C31" s="15" t="s">
        <v>78</v>
      </c>
      <c r="D31" s="16">
        <v>32.8</v>
      </c>
      <c r="E31" s="18"/>
      <c r="F31" s="17">
        <f>D31*E31</f>
        <v>0</v>
      </c>
    </row>
    <row r="32" customHeight="1" spans="1:6">
      <c r="A32" s="13" t="s">
        <v>90</v>
      </c>
      <c r="B32" s="14" t="s">
        <v>91</v>
      </c>
      <c r="C32" s="15"/>
      <c r="D32" s="16"/>
      <c r="E32" s="16"/>
      <c r="F32" s="17"/>
    </row>
    <row r="33" customHeight="1" spans="1:6">
      <c r="A33" s="13" t="s">
        <v>92</v>
      </c>
      <c r="B33" s="14" t="s">
        <v>93</v>
      </c>
      <c r="C33" s="15"/>
      <c r="D33" s="16"/>
      <c r="E33" s="16"/>
      <c r="F33" s="17"/>
    </row>
    <row r="34" customHeight="1" spans="1:6">
      <c r="A34" s="13" t="s">
        <v>69</v>
      </c>
      <c r="B34" s="14" t="s">
        <v>94</v>
      </c>
      <c r="C34" s="15" t="s">
        <v>78</v>
      </c>
      <c r="D34" s="16">
        <v>20</v>
      </c>
      <c r="E34" s="18"/>
      <c r="F34" s="17">
        <f>D34*E34</f>
        <v>0</v>
      </c>
    </row>
    <row r="35" customHeight="1" spans="1:6">
      <c r="A35" s="19"/>
      <c r="B35" s="19" t="s">
        <v>95</v>
      </c>
      <c r="C35" s="19"/>
      <c r="D35" s="20">
        <f>F24+F25+F27+F28+F31+F34</f>
        <v>0</v>
      </c>
      <c r="E35" s="21"/>
      <c r="F35" s="21"/>
    </row>
    <row r="36" customHeight="1" spans="1:6">
      <c r="A36" s="2" t="s">
        <v>17</v>
      </c>
      <c r="B36" s="2"/>
      <c r="C36" s="2"/>
      <c r="D36" s="2"/>
      <c r="E36" s="2"/>
      <c r="F36" s="2"/>
    </row>
    <row r="37" customHeight="1" spans="1:6">
      <c r="A37" s="10" t="s">
        <v>39</v>
      </c>
      <c r="B37" s="10"/>
      <c r="C37" s="10"/>
      <c r="D37" s="10"/>
      <c r="E37" s="10"/>
      <c r="F37" s="10"/>
    </row>
    <row r="38" customHeight="1" spans="1:6">
      <c r="A38" s="11" t="s">
        <v>96</v>
      </c>
      <c r="B38" s="11"/>
      <c r="C38" s="11"/>
      <c r="D38" s="11"/>
      <c r="E38" s="11"/>
      <c r="F38" s="11"/>
    </row>
    <row r="39" customHeight="1" spans="1:6">
      <c r="A39" s="4" t="s">
        <v>41</v>
      </c>
      <c r="B39" s="4" t="s">
        <v>42</v>
      </c>
      <c r="C39" s="4" t="s">
        <v>43</v>
      </c>
      <c r="D39" s="4" t="s">
        <v>44</v>
      </c>
      <c r="E39" s="4" t="s">
        <v>45</v>
      </c>
      <c r="F39" s="12" t="s">
        <v>46</v>
      </c>
    </row>
    <row r="40" customHeight="1" spans="1:6">
      <c r="A40" s="13" t="s">
        <v>97</v>
      </c>
      <c r="B40" s="14" t="s">
        <v>98</v>
      </c>
      <c r="C40" s="15"/>
      <c r="D40" s="16"/>
      <c r="E40" s="16"/>
      <c r="F40" s="17"/>
    </row>
    <row r="41" customHeight="1" spans="1:6">
      <c r="A41" s="13" t="s">
        <v>99</v>
      </c>
      <c r="B41" s="14" t="s">
        <v>100</v>
      </c>
      <c r="C41" s="15"/>
      <c r="D41" s="16"/>
      <c r="E41" s="16"/>
      <c r="F41" s="17"/>
    </row>
    <row r="42" customHeight="1" spans="1:6">
      <c r="A42" s="13" t="s">
        <v>51</v>
      </c>
      <c r="B42" s="14" t="s">
        <v>101</v>
      </c>
      <c r="C42" s="15" t="s">
        <v>102</v>
      </c>
      <c r="D42" s="16">
        <v>1079.5</v>
      </c>
      <c r="E42" s="18"/>
      <c r="F42" s="17">
        <f>D42*E42</f>
        <v>0</v>
      </c>
    </row>
    <row r="43" customHeight="1" spans="1:6">
      <c r="A43" s="13" t="s">
        <v>103</v>
      </c>
      <c r="B43" s="14" t="s">
        <v>104</v>
      </c>
      <c r="C43" s="15"/>
      <c r="D43" s="16"/>
      <c r="E43" s="16"/>
      <c r="F43" s="17"/>
    </row>
    <row r="44" customHeight="1" spans="1:6">
      <c r="A44" s="13" t="s">
        <v>105</v>
      </c>
      <c r="B44" s="14" t="s">
        <v>106</v>
      </c>
      <c r="C44" s="15" t="s">
        <v>102</v>
      </c>
      <c r="D44" s="16">
        <v>22478.7</v>
      </c>
      <c r="E44" s="18"/>
      <c r="F44" s="17">
        <f>D44*E44</f>
        <v>0</v>
      </c>
    </row>
    <row r="45" customHeight="1" spans="1:6">
      <c r="A45" s="13" t="s">
        <v>107</v>
      </c>
      <c r="B45" s="14" t="s">
        <v>108</v>
      </c>
      <c r="C45" s="15"/>
      <c r="D45" s="16"/>
      <c r="E45" s="16"/>
      <c r="F45" s="17"/>
    </row>
    <row r="46" customHeight="1" spans="1:6">
      <c r="A46" s="13" t="s">
        <v>109</v>
      </c>
      <c r="B46" s="14" t="s">
        <v>110</v>
      </c>
      <c r="C46" s="15"/>
      <c r="D46" s="16"/>
      <c r="E46" s="16"/>
      <c r="F46" s="17"/>
    </row>
    <row r="47" customHeight="1" spans="1:6">
      <c r="A47" s="13" t="s">
        <v>51</v>
      </c>
      <c r="B47" s="14" t="s">
        <v>111</v>
      </c>
      <c r="C47" s="15" t="s">
        <v>102</v>
      </c>
      <c r="D47" s="16">
        <v>5522.7</v>
      </c>
      <c r="E47" s="18"/>
      <c r="F47" s="17">
        <f t="shared" ref="F47:F48" si="4">D47*E47</f>
        <v>0</v>
      </c>
    </row>
    <row r="48" customHeight="1" spans="1:6">
      <c r="A48" s="13" t="s">
        <v>54</v>
      </c>
      <c r="B48" s="14" t="s">
        <v>112</v>
      </c>
      <c r="C48" s="15" t="s">
        <v>102</v>
      </c>
      <c r="D48" s="16">
        <v>4982.7</v>
      </c>
      <c r="E48" s="18"/>
      <c r="F48" s="17">
        <f t="shared" si="4"/>
        <v>0</v>
      </c>
    </row>
    <row r="49" customHeight="1" spans="1:6">
      <c r="A49" s="13" t="s">
        <v>113</v>
      </c>
      <c r="B49" s="14" t="s">
        <v>114</v>
      </c>
      <c r="C49" s="15"/>
      <c r="D49" s="16"/>
      <c r="E49" s="16"/>
      <c r="F49" s="17"/>
    </row>
    <row r="50" customHeight="1" spans="1:6">
      <c r="A50" s="13" t="s">
        <v>115</v>
      </c>
      <c r="B50" s="14" t="s">
        <v>116</v>
      </c>
      <c r="C50" s="15"/>
      <c r="D50" s="16"/>
      <c r="E50" s="16"/>
      <c r="F50" s="17"/>
    </row>
    <row r="51" customHeight="1" spans="1:6">
      <c r="A51" s="13" t="s">
        <v>51</v>
      </c>
      <c r="B51" s="14" t="s">
        <v>117</v>
      </c>
      <c r="C51" s="15" t="s">
        <v>102</v>
      </c>
      <c r="D51" s="16">
        <v>16956</v>
      </c>
      <c r="E51" s="18"/>
      <c r="F51" s="17">
        <f>D51*E51</f>
        <v>0</v>
      </c>
    </row>
    <row r="52" customHeight="1" spans="1:6">
      <c r="A52" s="13" t="s">
        <v>118</v>
      </c>
      <c r="B52" s="14" t="s">
        <v>119</v>
      </c>
      <c r="C52" s="15"/>
      <c r="D52" s="16"/>
      <c r="E52" s="16"/>
      <c r="F52" s="17"/>
    </row>
    <row r="53" customHeight="1" spans="1:6">
      <c r="A53" s="13" t="s">
        <v>120</v>
      </c>
      <c r="B53" s="14" t="s">
        <v>119</v>
      </c>
      <c r="C53" s="15"/>
      <c r="D53" s="16"/>
      <c r="E53" s="16"/>
      <c r="F53" s="17"/>
    </row>
    <row r="54" customHeight="1" spans="1:6">
      <c r="A54" s="13" t="s">
        <v>51</v>
      </c>
      <c r="B54" s="14" t="s">
        <v>121</v>
      </c>
      <c r="C54" s="15" t="s">
        <v>78</v>
      </c>
      <c r="D54" s="16">
        <v>215.9</v>
      </c>
      <c r="E54" s="18"/>
      <c r="F54" s="17">
        <f>D54*E54</f>
        <v>0</v>
      </c>
    </row>
    <row r="55" customHeight="1" spans="1:6">
      <c r="A55" s="13" t="s">
        <v>122</v>
      </c>
      <c r="B55" s="22" t="s">
        <v>123</v>
      </c>
      <c r="C55" s="15"/>
      <c r="D55" s="16"/>
      <c r="E55" s="16"/>
      <c r="F55" s="17"/>
    </row>
    <row r="56" customHeight="1" spans="1:6">
      <c r="A56" s="13" t="s">
        <v>124</v>
      </c>
      <c r="B56" s="14" t="s">
        <v>125</v>
      </c>
      <c r="C56" s="15"/>
      <c r="D56" s="16"/>
      <c r="E56" s="16"/>
      <c r="F56" s="17"/>
    </row>
    <row r="57" customHeight="1" spans="1:6">
      <c r="A57" s="13" t="s">
        <v>51</v>
      </c>
      <c r="B57" s="14" t="s">
        <v>126</v>
      </c>
      <c r="C57" s="15" t="s">
        <v>78</v>
      </c>
      <c r="D57" s="16">
        <v>125</v>
      </c>
      <c r="E57" s="18"/>
      <c r="F57" s="17">
        <f>D57*E57</f>
        <v>0</v>
      </c>
    </row>
    <row r="58" customHeight="1" spans="1:6">
      <c r="A58" s="13" t="s">
        <v>127</v>
      </c>
      <c r="B58" s="14" t="s">
        <v>128</v>
      </c>
      <c r="C58" s="15"/>
      <c r="D58" s="16"/>
      <c r="E58" s="16"/>
      <c r="F58" s="17"/>
    </row>
    <row r="59" customHeight="1" spans="1:6">
      <c r="A59" s="13" t="s">
        <v>51</v>
      </c>
      <c r="B59" s="14" t="s">
        <v>129</v>
      </c>
      <c r="C59" s="15" t="s">
        <v>78</v>
      </c>
      <c r="D59" s="16">
        <v>57.1</v>
      </c>
      <c r="E59" s="18"/>
      <c r="F59" s="17">
        <f>D59*E59</f>
        <v>0</v>
      </c>
    </row>
    <row r="60" customHeight="1" spans="1:6">
      <c r="A60" s="19"/>
      <c r="B60" s="19" t="s">
        <v>130</v>
      </c>
      <c r="C60" s="19"/>
      <c r="D60" s="20">
        <f>F42+F44+F47+F48+F51+F54+F57+F59</f>
        <v>0</v>
      </c>
      <c r="E60" s="21"/>
      <c r="F60" s="21"/>
    </row>
    <row r="61" customHeight="1" spans="1:6">
      <c r="A61" s="2" t="s">
        <v>17</v>
      </c>
      <c r="B61" s="2"/>
      <c r="C61" s="2"/>
      <c r="D61" s="2"/>
      <c r="E61" s="2"/>
      <c r="F61" s="2"/>
    </row>
    <row r="62" customHeight="1" spans="1:6">
      <c r="A62" s="10" t="s">
        <v>39</v>
      </c>
      <c r="B62" s="10"/>
      <c r="C62" s="10"/>
      <c r="D62" s="10"/>
      <c r="E62" s="10"/>
      <c r="F62" s="10"/>
    </row>
    <row r="63" customHeight="1" spans="1:6">
      <c r="A63" s="11" t="s">
        <v>131</v>
      </c>
      <c r="B63" s="11"/>
      <c r="C63" s="11"/>
      <c r="D63" s="11"/>
      <c r="E63" s="11"/>
      <c r="F63" s="11"/>
    </row>
    <row r="64" customHeight="1" spans="1:6">
      <c r="A64" s="4" t="s">
        <v>41</v>
      </c>
      <c r="B64" s="4" t="s">
        <v>42</v>
      </c>
      <c r="C64" s="4" t="s">
        <v>43</v>
      </c>
      <c r="D64" s="4" t="s">
        <v>44</v>
      </c>
      <c r="E64" s="4" t="s">
        <v>45</v>
      </c>
      <c r="F64" s="12" t="s">
        <v>46</v>
      </c>
    </row>
    <row r="65" customHeight="1" spans="1:6">
      <c r="A65" s="13" t="s">
        <v>132</v>
      </c>
      <c r="B65" s="14" t="s">
        <v>133</v>
      </c>
      <c r="C65" s="15"/>
      <c r="D65" s="16"/>
      <c r="E65" s="16"/>
      <c r="F65" s="17"/>
    </row>
    <row r="66" customHeight="1" spans="1:6">
      <c r="A66" s="13" t="s">
        <v>134</v>
      </c>
      <c r="B66" s="14" t="s">
        <v>135</v>
      </c>
      <c r="C66" s="15"/>
      <c r="D66" s="16"/>
      <c r="E66" s="16"/>
      <c r="F66" s="17"/>
    </row>
    <row r="67" customHeight="1" spans="1:6">
      <c r="A67" s="13" t="s">
        <v>51</v>
      </c>
      <c r="B67" s="14" t="s">
        <v>136</v>
      </c>
      <c r="C67" s="15" t="s">
        <v>65</v>
      </c>
      <c r="D67" s="16">
        <v>17</v>
      </c>
      <c r="E67" s="18"/>
      <c r="F67" s="17">
        <f>D67*E67</f>
        <v>0</v>
      </c>
    </row>
    <row r="68" customHeight="1" spans="1:6">
      <c r="A68" s="13" t="s">
        <v>54</v>
      </c>
      <c r="B68" s="14" t="s">
        <v>137</v>
      </c>
      <c r="C68" s="15" t="s">
        <v>65</v>
      </c>
      <c r="D68" s="16">
        <v>60</v>
      </c>
      <c r="E68" s="18"/>
      <c r="F68" s="17">
        <f t="shared" ref="F68:F70" si="5">D68*E68</f>
        <v>0</v>
      </c>
    </row>
    <row r="69" customHeight="1" spans="1:6">
      <c r="A69" s="13" t="s">
        <v>67</v>
      </c>
      <c r="B69" s="14" t="s">
        <v>84</v>
      </c>
      <c r="C69" s="15" t="s">
        <v>65</v>
      </c>
      <c r="D69" s="16">
        <v>1</v>
      </c>
      <c r="E69" s="18"/>
      <c r="F69" s="17">
        <f t="shared" si="5"/>
        <v>0</v>
      </c>
    </row>
    <row r="70" customHeight="1" spans="1:6">
      <c r="A70" s="13" t="s">
        <v>138</v>
      </c>
      <c r="B70" s="14" t="s">
        <v>139</v>
      </c>
      <c r="C70" s="15" t="s">
        <v>65</v>
      </c>
      <c r="D70" s="16">
        <v>236</v>
      </c>
      <c r="E70" s="18"/>
      <c r="F70" s="17">
        <f t="shared" si="5"/>
        <v>0</v>
      </c>
    </row>
    <row r="71" customHeight="1" spans="1:6">
      <c r="A71" s="13" t="s">
        <v>140</v>
      </c>
      <c r="B71" s="14" t="s">
        <v>141</v>
      </c>
      <c r="C71" s="15"/>
      <c r="D71" s="16"/>
      <c r="E71" s="16"/>
      <c r="F71" s="17"/>
    </row>
    <row r="72" customHeight="1" spans="1:6">
      <c r="A72" s="13" t="s">
        <v>142</v>
      </c>
      <c r="B72" s="14" t="s">
        <v>143</v>
      </c>
      <c r="C72" s="15"/>
      <c r="D72" s="16"/>
      <c r="E72" s="16"/>
      <c r="F72" s="17"/>
    </row>
    <row r="73" customHeight="1" spans="1:6">
      <c r="A73" s="13" t="s">
        <v>51</v>
      </c>
      <c r="B73" s="14" t="s">
        <v>144</v>
      </c>
      <c r="C73" s="15" t="s">
        <v>102</v>
      </c>
      <c r="D73" s="16">
        <v>32.5</v>
      </c>
      <c r="E73" s="18"/>
      <c r="F73" s="17">
        <f>D73*E73</f>
        <v>0</v>
      </c>
    </row>
    <row r="74" customHeight="1" spans="1:6">
      <c r="A74" s="19"/>
      <c r="B74" s="19" t="s">
        <v>145</v>
      </c>
      <c r="C74" s="19"/>
      <c r="D74" s="20">
        <f>F67+F68+F69+F70+F73</f>
        <v>0</v>
      </c>
      <c r="E74" s="21"/>
      <c r="F74" s="21"/>
    </row>
  </sheetData>
  <sheetProtection algorithmName="SHA-512" hashValue="qN6TxhlYdyp4iGVvFafa1AjS6rMw3ZaYjaTYNTo/21cp33m4W2zNMF65n7RyYrFRPsQQJyiskWos76ogYbMkVQ==" saltValue="abeKIs0vLcEL4dWirSk/4g==" spinCount="100000" sheet="1" objects="1" scenarios="1"/>
  <mergeCells count="16">
    <mergeCell ref="A1:F1"/>
    <mergeCell ref="A2:F2"/>
    <mergeCell ref="A3:F3"/>
    <mergeCell ref="D17:F17"/>
    <mergeCell ref="A18:F18"/>
    <mergeCell ref="A19:F19"/>
    <mergeCell ref="A20:F20"/>
    <mergeCell ref="D35:F35"/>
    <mergeCell ref="A36:F36"/>
    <mergeCell ref="A37:F37"/>
    <mergeCell ref="A38:F38"/>
    <mergeCell ref="D60:F60"/>
    <mergeCell ref="A61:F61"/>
    <mergeCell ref="A62:F62"/>
    <mergeCell ref="A63:F63"/>
    <mergeCell ref="D74:F74"/>
  </mergeCells>
  <pageMargins left="0.511811023622047" right="0.511811023622047" top="0.31496062992126" bottom="0.31496062992126" header="0.31496062992126" footer="0.31496062992126"/>
  <pageSetup paperSize="9" fitToWidth="0" fitToHeight="0" orientation="portrait"/>
  <headerFooter/>
  <rowBreaks count="4" manualBreakCount="4">
    <brk id="17" max="16383" man="1"/>
    <brk id="35" max="16383" man="1"/>
    <brk id="60" max="16383" man="1"/>
    <brk id="7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Zeros="0" workbookViewId="0">
      <selection activeCell="F6" sqref="F6"/>
    </sheetView>
  </sheetViews>
  <sheetFormatPr defaultColWidth="9" defaultRowHeight="30" customHeight="1" outlineLevelCol="3"/>
  <cols>
    <col min="1" max="1" width="13.1" customWidth="1"/>
    <col min="2" max="2" width="14.2" customWidth="1"/>
    <col min="3" max="3" width="35.7" customWidth="1"/>
    <col min="4" max="4" width="17.1" style="1" customWidth="1"/>
    <col min="5" max="5" width="10" customWidth="1"/>
  </cols>
  <sheetData>
    <row r="1" customHeight="1" spans="1:4">
      <c r="A1" s="2" t="s">
        <v>146</v>
      </c>
      <c r="B1" s="2"/>
      <c r="C1" s="2"/>
      <c r="D1" s="2"/>
    </row>
    <row r="2" customHeight="1" spans="1:4">
      <c r="A2" s="3" t="s">
        <v>147</v>
      </c>
      <c r="B2" s="3"/>
      <c r="C2" s="3"/>
      <c r="D2" s="3"/>
    </row>
    <row r="3" customHeight="1" spans="1:4">
      <c r="A3" s="4" t="s">
        <v>148</v>
      </c>
      <c r="B3" s="4" t="s">
        <v>149</v>
      </c>
      <c r="C3" s="4" t="s">
        <v>150</v>
      </c>
      <c r="D3" s="5" t="s">
        <v>151</v>
      </c>
    </row>
    <row r="4" customHeight="1" spans="1:4">
      <c r="A4" s="6">
        <v>1</v>
      </c>
      <c r="B4" s="4">
        <v>100</v>
      </c>
      <c r="C4" s="4" t="s">
        <v>40</v>
      </c>
      <c r="D4" s="7">
        <f>【5.1表】工程量清单!D17</f>
        <v>0</v>
      </c>
    </row>
    <row r="5" customHeight="1" spans="1:4">
      <c r="A5" s="6">
        <v>2</v>
      </c>
      <c r="B5" s="4">
        <v>200</v>
      </c>
      <c r="C5" s="4" t="s">
        <v>72</v>
      </c>
      <c r="D5" s="7">
        <f>【5.1表】工程量清单!D35</f>
        <v>0</v>
      </c>
    </row>
    <row r="6" customHeight="1" spans="1:4">
      <c r="A6" s="6">
        <v>3</v>
      </c>
      <c r="B6" s="4">
        <v>300</v>
      </c>
      <c r="C6" s="4" t="s">
        <v>96</v>
      </c>
      <c r="D6" s="7">
        <f>【5.1表】工程量清单!D60</f>
        <v>0</v>
      </c>
    </row>
    <row r="7" customHeight="1" spans="1:4">
      <c r="A7" s="6">
        <v>4</v>
      </c>
      <c r="B7" s="4">
        <v>600</v>
      </c>
      <c r="C7" s="4" t="s">
        <v>131</v>
      </c>
      <c r="D7" s="7">
        <f>【5.1表】工程量清单!D74</f>
        <v>0</v>
      </c>
    </row>
    <row r="8" customHeight="1" spans="1:4">
      <c r="A8" s="6">
        <v>5</v>
      </c>
      <c r="B8" s="4" t="s">
        <v>152</v>
      </c>
      <c r="C8" s="4"/>
      <c r="D8" s="8">
        <f>D4+D5+D6+D7</f>
        <v>0</v>
      </c>
    </row>
    <row r="9" customHeight="1" spans="1:4">
      <c r="A9" s="6">
        <v>6</v>
      </c>
      <c r="B9" s="4" t="s">
        <v>153</v>
      </c>
      <c r="C9" s="4"/>
      <c r="D9" s="8">
        <v>0</v>
      </c>
    </row>
    <row r="10" customHeight="1" spans="1:4">
      <c r="A10" s="6">
        <v>7</v>
      </c>
      <c r="B10" s="4" t="s">
        <v>154</v>
      </c>
      <c r="C10" s="4"/>
      <c r="D10" s="8">
        <f>D8-D9</f>
        <v>0</v>
      </c>
    </row>
    <row r="11" customHeight="1" spans="1:4">
      <c r="A11" s="6">
        <v>8</v>
      </c>
      <c r="B11" s="4" t="s">
        <v>155</v>
      </c>
      <c r="C11" s="4"/>
      <c r="D11" s="8">
        <v>0</v>
      </c>
    </row>
    <row r="12" customHeight="1" spans="1:4">
      <c r="A12" s="6">
        <v>9</v>
      </c>
      <c r="B12" s="4" t="s">
        <v>156</v>
      </c>
      <c r="C12" s="4"/>
      <c r="D12" s="8">
        <f>D8*0.05</f>
        <v>0</v>
      </c>
    </row>
    <row r="13" customHeight="1" spans="1:4">
      <c r="A13" s="6">
        <v>10</v>
      </c>
      <c r="B13" s="4" t="s">
        <v>157</v>
      </c>
      <c r="C13" s="4"/>
      <c r="D13" s="8">
        <f>D8+D11+D12</f>
        <v>0</v>
      </c>
    </row>
  </sheetData>
  <sheetProtection algorithmName="SHA-512" hashValue="/QnMvtF6A9WbRYQuviG/ETDarHrygQGDq/DJuZTyhihdCFPu27b1lLVLA1qYt2Seu00t0mH6SxrtH3y57LONhQ==" saltValue="2WeVmMdL+YYLeBXIHj8SBA==" spinCount="100000" sheet="1" objects="1" scenarios="1"/>
  <mergeCells count="8">
    <mergeCell ref="A1:D1"/>
    <mergeCell ref="A2:D2"/>
    <mergeCell ref="B8:C8"/>
    <mergeCell ref="B9:C9"/>
    <mergeCell ref="B10:C10"/>
    <mergeCell ref="B11:C11"/>
    <mergeCell ref="B12:C12"/>
    <mergeCell ref="B13:C13"/>
  </mergeCells>
  <pageMargins left="0.511811023622047" right="0.511811023622047" top="0.31496062992126" bottom="0.31496062992126" header="0.31496062992126" footer="0.31496062992126"/>
  <pageSetup paperSize="9" fitToWidth="0" fitToHeight="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rangeList sheetStid="3" master="" otherUserPermission="visible"/>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4</vt:i4>
      </vt:variant>
    </vt:vector>
  </HeadingPairs>
  <TitlesOfParts>
    <vt:vector size="4" baseType="lpstr">
      <vt:lpstr>封皮</vt:lpstr>
      <vt:lpstr>清单说明</vt:lpstr>
      <vt:lpstr>【5.1表】工程量清单</vt:lpstr>
      <vt:lpstr>【5.4表】投标报价汇总表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『yuan』</cp:lastModifiedBy>
  <dcterms:created xsi:type="dcterms:W3CDTF">2025-07-30T16:09:00Z</dcterms:created>
  <dcterms:modified xsi:type="dcterms:W3CDTF">2025-08-09T03:47:03Z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C579AC5CDE45411D959655021429C3FF_12</vt:lpwstr>
  </property>
  <property fmtid="{D5CDD505-2E9C-101B-9397-08002B2CF9AE}" pid="3" name="KSOProductBuildVer">
    <vt:lpwstr>2052-12.1.0.22215</vt:lpwstr>
  </property>
</Properties>
</file>