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8210" tabRatio="795"/>
  </bookViews>
  <sheets>
    <sheet name="工程量清单说明" sheetId="12" r:id="rId1"/>
    <sheet name="100章" sheetId="2" r:id="rId2"/>
    <sheet name="200章" sheetId="3" r:id="rId3"/>
    <sheet name="300章" sheetId="4" r:id="rId4"/>
    <sheet name="400章" sheetId="14" r:id="rId5"/>
    <sheet name="600章 " sheetId="13" r:id="rId6"/>
    <sheet name="700章" sheetId="15" r:id="rId7"/>
    <sheet name="汇总表" sheetId="8" r:id="rId8"/>
  </sheets>
  <definedNames>
    <definedName name="_xlnm.Print_Area" localSheetId="1">'100章'!$A$1:$F$31</definedName>
    <definedName name="_xlnm.Print_Titles" localSheetId="2">'200章'!$1:4</definedName>
    <definedName name="_xlnm.Print_Titles" localSheetId="3">'300章'!$1:4</definedName>
    <definedName name="_xlnm.Print_Titles" localSheetId="5">'600章 '!$1:4</definedName>
    <definedName name="_xlnm.Print_Titles" localSheetId="4">'400章'!$1:4</definedName>
    <definedName name="_xlnm.Print_Titles" localSheetId="6">'700章'!$1:4</definedName>
  </definedNames>
  <calcPr calcId="144525"/>
</workbook>
</file>

<file path=xl/sharedStrings.xml><?xml version="1.0" encoding="utf-8"?>
<sst xmlns="http://schemas.openxmlformats.org/spreadsheetml/2006/main" count="367" uniqueCount="224">
  <si>
    <t>第五章  工程量清单</t>
  </si>
  <si>
    <t xml:space="preserve">    1.工程量清单说明</t>
  </si>
  <si>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</si>
  <si>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</si>
  <si>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</si>
  <si>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</si>
  <si>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</si>
  <si>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</si>
  <si>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</si>
  <si>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</si>
  <si>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</si>
  <si>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</si>
  <si>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</si>
  <si>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</si>
  <si>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</si>
  <si>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</si>
  <si>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宋体"/>
        <charset val="134"/>
      </rPr>
      <t xml:space="preserve">按100章至700章合计金额（不含暂估价）的3%计列。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</si>
  <si>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</si>
  <si>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</si>
  <si>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</si>
  <si>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t>
    </r>
    <r>
      <rPr>
        <b/>
        <sz val="12"/>
        <rFont val="宋体"/>
        <charset val="134"/>
      </rPr>
      <t>（安全生产费用为招标人公布的最高投标限价的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</si>
  <si>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在工程量清单报价后需附工程单价分析表。</t>
    </r>
  </si>
  <si>
    <r>
      <rPr>
        <b/>
        <sz val="16"/>
        <rFont val="Arial"/>
        <charset val="134"/>
      </rPr>
      <t xml:space="preserve">5.1 </t>
    </r>
    <r>
      <rPr>
        <b/>
        <sz val="16"/>
        <rFont val="黑体"/>
        <charset val="134"/>
      </rPr>
      <t>工程量清单表</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</si>
  <si>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</si>
  <si>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</si>
  <si>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</si>
  <si>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</si>
  <si>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</si>
  <si>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</si>
  <si>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</si>
  <si>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</si>
  <si>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</si>
  <si>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通则</t>
  </si>
  <si>
    <t>101-1</t>
  </si>
  <si>
    <t>保险费</t>
  </si>
  <si>
    <t>-a</t>
  </si>
  <si>
    <t>按合同条款规定,提供建筑工程一切险</t>
  </si>
  <si>
    <t>总额</t>
  </si>
  <si>
    <t>-b</t>
  </si>
  <si>
    <t>按合同条款规定,提供第三方责任险</t>
  </si>
  <si>
    <t>102</t>
  </si>
  <si>
    <t>工程管理</t>
  </si>
  <si>
    <t>102-2</t>
  </si>
  <si>
    <t>施工环保费</t>
  </si>
  <si>
    <t>102-3</t>
  </si>
  <si>
    <t>安全生产费</t>
  </si>
  <si>
    <t>临时工程与设施</t>
  </si>
  <si>
    <t>103-1</t>
  </si>
  <si>
    <t>临时道路修建、养护与拆除(包括原道路的养护)</t>
  </si>
  <si>
    <t>103-2</t>
  </si>
  <si>
    <t>临时占地</t>
  </si>
  <si>
    <t>103-3</t>
  </si>
  <si>
    <t>临时供电设施架设、维护与拆除</t>
  </si>
  <si>
    <t>103-5</t>
  </si>
  <si>
    <t>临时供水与排污设施</t>
  </si>
  <si>
    <t>承包人驻地建设</t>
  </si>
  <si>
    <t>104-1</t>
  </si>
  <si>
    <t>施工标准化</t>
  </si>
  <si>
    <t>105-5</t>
  </si>
  <si>
    <t>预制场</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</si>
  <si>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</si>
  <si>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</si>
  <si>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合同段:杭锦旗乌兰宿亥桥危桥建设工程</t>
  </si>
  <si>
    <t>202</t>
  </si>
  <si>
    <t>场地清理</t>
  </si>
  <si>
    <t>202-2</t>
  </si>
  <si>
    <t>挖除旧路面</t>
  </si>
  <si>
    <t>水泥混凝土路面(18cm)</t>
  </si>
  <si>
    <t>m3</t>
  </si>
  <si>
    <t>沥青混凝土路面(5cm)</t>
  </si>
  <si>
    <t>-c</t>
  </si>
  <si>
    <t>稳定碎石基层(20cm)</t>
  </si>
  <si>
    <t>-d</t>
  </si>
  <si>
    <t>砂砾</t>
  </si>
  <si>
    <t>202-3</t>
  </si>
  <si>
    <t>拆除结构物</t>
  </si>
  <si>
    <t>混凝土结构</t>
  </si>
  <si>
    <t>砖、石及其他砌体结构</t>
  </si>
  <si>
    <t>203</t>
  </si>
  <si>
    <t>挖方路基</t>
  </si>
  <si>
    <t>203-1</t>
  </si>
  <si>
    <t>路基挖方</t>
  </si>
  <si>
    <t>挖土方</t>
  </si>
  <si>
    <t>204</t>
  </si>
  <si>
    <t>填方路基</t>
  </si>
  <si>
    <t>204-1</t>
  </si>
  <si>
    <t>路基填筑(包括填前压实)</t>
  </si>
  <si>
    <t>借土填方</t>
  </si>
  <si>
    <t>208</t>
  </si>
  <si>
    <t>护坡、护面墙</t>
  </si>
  <si>
    <t>208-4</t>
  </si>
  <si>
    <t>混凝土护坡</t>
  </si>
  <si>
    <t>现浇混凝土骨架护坡(C30)</t>
  </si>
  <si>
    <t>混凝土预制件骨架护坡(C25)</t>
  </si>
  <si>
    <t>-e</t>
  </si>
  <si>
    <t>浆砌片石(M10)</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</si>
  <si>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</si>
  <si>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</si>
  <si>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</si>
  <si>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</si>
  <si>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302-2</t>
  </si>
  <si>
    <t>砂砾垫层</t>
  </si>
  <si>
    <t>厚200mm</t>
  </si>
  <si>
    <t>m2</t>
  </si>
  <si>
    <t>312</t>
  </si>
  <si>
    <t>水泥混凝土面板</t>
  </si>
  <si>
    <t>312-1</t>
  </si>
  <si>
    <t>厚180mm(C35混凝土弯拉强度4.0MPa)</t>
  </si>
  <si>
    <t>313</t>
  </si>
  <si>
    <t>路肩培土、中央分隔带回填土、土路肩加固及路缘石</t>
  </si>
  <si>
    <t>313-1</t>
  </si>
  <si>
    <t>路肩培土</t>
  </si>
  <si>
    <t>砂砾土路肩</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</si>
  <si>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</si>
  <si>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第4</t>
    </r>
    <r>
      <rPr>
        <b/>
        <sz val="13"/>
        <rFont val="Arial"/>
        <charset val="134"/>
      </rPr>
      <t>00</t>
    </r>
    <r>
      <rPr>
        <b/>
        <sz val="13"/>
        <rFont val="黑体"/>
        <charset val="134"/>
      </rPr>
      <t>章</t>
    </r>
    <r>
      <rPr>
        <b/>
        <sz val="13"/>
        <rFont val="Arial"/>
        <charset val="134"/>
      </rPr>
      <t xml:space="preserve"> </t>
    </r>
    <r>
      <rPr>
        <b/>
        <sz val="13"/>
        <rFont val="宋体"/>
        <charset val="134"/>
      </rPr>
      <t>桥梁、涵洞</t>
    </r>
  </si>
  <si>
    <t>403</t>
  </si>
  <si>
    <t>钢筋</t>
  </si>
  <si>
    <t>403-1</t>
  </si>
  <si>
    <t>基础钢筋(含灌注桩、承台、桩系梁、沉桩、沉井等)</t>
  </si>
  <si>
    <t>光圆钢筋(HPB235、HPB300)</t>
  </si>
  <si>
    <t>kg</t>
  </si>
  <si>
    <t>带肋钢筋(HRB335、HRB400)</t>
  </si>
  <si>
    <t>403-2</t>
  </si>
  <si>
    <t>下部结构钢筋</t>
  </si>
  <si>
    <t>403-3</t>
  </si>
  <si>
    <t>上部结构钢筋</t>
  </si>
  <si>
    <t>403-4</t>
  </si>
  <si>
    <t>附属结构钢筋</t>
  </si>
  <si>
    <t>405</t>
  </si>
  <si>
    <t>钻孔灌注桩</t>
  </si>
  <si>
    <t>405-1</t>
  </si>
  <si>
    <t>陆上钻孔灌注桩</t>
  </si>
  <si>
    <t>m</t>
  </si>
  <si>
    <t>410</t>
  </si>
  <si>
    <t>结构混凝土工程</t>
  </si>
  <si>
    <t>410-1</t>
  </si>
  <si>
    <t>混凝土基础(包括支撑梁、桩基承台、桩系梁，但不包括桩基)</t>
  </si>
  <si>
    <t>410-2</t>
  </si>
  <si>
    <t>混凝土下部结构</t>
  </si>
  <si>
    <t>C35混凝土墩柱、耳背墙</t>
  </si>
  <si>
    <t>C40混凝土盖梁</t>
  </si>
  <si>
    <t>410-3</t>
  </si>
  <si>
    <t>现浇混凝土上部结构</t>
  </si>
  <si>
    <t>C35混凝土挡块</t>
  </si>
  <si>
    <t>C40混凝土挡块</t>
  </si>
  <si>
    <t>410-4</t>
  </si>
  <si>
    <t>预制混凝土上部结构</t>
  </si>
  <si>
    <t>C40封端混凝土</t>
  </si>
  <si>
    <t>C50预制混凝土</t>
  </si>
  <si>
    <t>410-6</t>
  </si>
  <si>
    <t>现浇混凝土附属结构</t>
  </si>
  <si>
    <t>C20素混凝土</t>
  </si>
  <si>
    <t>C30混凝土</t>
  </si>
  <si>
    <t>C40混凝土</t>
  </si>
  <si>
    <t>411</t>
  </si>
  <si>
    <t>预应力混凝土工程</t>
  </si>
  <si>
    <t>411-2</t>
  </si>
  <si>
    <t>先张法预应力钢绞线</t>
  </si>
  <si>
    <t>413</t>
  </si>
  <si>
    <t>砌石工程</t>
  </si>
  <si>
    <t>413-1</t>
  </si>
  <si>
    <t>浆砌片石</t>
  </si>
  <si>
    <t>M10浆砌片石锥坡</t>
  </si>
  <si>
    <t>415</t>
  </si>
  <si>
    <t>桥面铺装</t>
  </si>
  <si>
    <t>415-2</t>
  </si>
  <si>
    <t>水泥混凝土桥面铺装</t>
  </si>
  <si>
    <t>C50现浇混凝土</t>
  </si>
  <si>
    <t>415-3</t>
  </si>
  <si>
    <t>防水层</t>
  </si>
  <si>
    <t>铺设防水层</t>
  </si>
  <si>
    <t>415-4</t>
  </si>
  <si>
    <t>桥面排水</t>
  </si>
  <si>
    <t>竖、横向集中排水管</t>
  </si>
  <si>
    <t>-a-1</t>
  </si>
  <si>
    <t>铸铁管</t>
  </si>
  <si>
    <t>416</t>
  </si>
  <si>
    <t>桥梁支座</t>
  </si>
  <si>
    <t>416-1</t>
  </si>
  <si>
    <t>板式橡胶支座</t>
  </si>
  <si>
    <t>个</t>
  </si>
  <si>
    <t>GBZY 200X42(NR)</t>
  </si>
  <si>
    <t>417</t>
  </si>
  <si>
    <t>桥梁接缝和伸缩装置</t>
  </si>
  <si>
    <t>417-1</t>
  </si>
  <si>
    <t>橡胶伸缩装置</t>
  </si>
  <si>
    <r>
      <rPr>
        <b/>
        <sz val="10"/>
        <rFont val="黑体"/>
        <charset val="134"/>
      </rPr>
      <t>清单</t>
    </r>
    <r>
      <rPr>
        <b/>
        <sz val="10"/>
        <rFont val="Arial"/>
        <charset val="134"/>
      </rPr>
      <t xml:space="preserve">  </t>
    </r>
    <r>
      <rPr>
        <b/>
        <sz val="10"/>
        <rFont val="黑体"/>
        <charset val="134"/>
      </rPr>
      <t>第4</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</si>
  <si>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</si>
  <si>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</si>
  <si>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</si>
  <si>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</si>
  <si>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</si>
  <si>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○600+○600</t>
  </si>
  <si>
    <t>附着式□530×340</t>
  </si>
  <si>
    <t>604-14</t>
  </si>
  <si>
    <t>道口标注</t>
  </si>
  <si>
    <t>605</t>
  </si>
  <si>
    <t>道路交通标线</t>
  </si>
  <si>
    <t>605-1</t>
  </si>
  <si>
    <t>热熔型涂料路面标线</t>
  </si>
  <si>
    <t>热熔标线</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</si>
  <si>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</si>
  <si>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 xml:space="preserve">清单 第700章  绿化及环境保护设施
</t>
  </si>
  <si>
    <t>撒播草种和铺植草皮</t>
  </si>
  <si>
    <t>703-1</t>
  </si>
  <si>
    <t>撒播草种(含喷播)</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</si>
  <si>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</si>
  <si>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黑体"/>
        <charset val="134"/>
      </rPr>
      <t>投标报价汇总表</t>
    </r>
  </si>
  <si>
    <t>序号</t>
  </si>
  <si>
    <t>章次</t>
  </si>
  <si>
    <t>科 目 名 称</t>
  </si>
  <si>
    <t>金额(元)</t>
  </si>
  <si>
    <t>清单 第100章  总则</t>
  </si>
  <si>
    <t>清单 第200章  路基</t>
  </si>
  <si>
    <t>清单 第300章  路面</t>
  </si>
  <si>
    <t>清单 第400章  桥梁、涵洞</t>
  </si>
  <si>
    <t>清单 第500章  隧道</t>
  </si>
  <si>
    <t>清单 第700章  绿化及环境保护设施</t>
  </si>
  <si>
    <t>第100章至700章清单合计</t>
  </si>
  <si>
    <t>已包含在清单合计中的材料、工程设备、专业工程暂估价合计</t>
  </si>
  <si>
    <t>清单合计减去材料、工程设备、专业工程暂估价
合计(即7-8)=9</t>
  </si>
  <si>
    <t>计日工合计</t>
  </si>
  <si>
    <t>暂列金额(不含计日工总额)（即（10-11）*3%=12）</t>
  </si>
  <si>
    <t>投标报价(10+12)=13</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</si>
</sst>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39">
    <font>
      <sz val="11"/>
      <color indexed="8"/>
      <name val="宋体"/>
      <charset val="134"/>
    </font>
    <font>
      <b/>
      <sz val="16"/>
      <name val="Arial"/>
      <charset val="134"/>
    </font>
    <font>
      <sz val="12"/>
      <name val="Arial"/>
      <charset val="134"/>
    </font>
    <font>
      <b/>
      <sz val="10"/>
      <name val="宋体"/>
      <charset val="134"/>
    </font>
    <font>
      <b/>
      <sz val="12"/>
      <name val="宋体"/>
      <charset val="134"/>
    </font>
    <font>
      <sz val="12"/>
      <name val="宋体"/>
      <charset val="134"/>
    </font>
    <font>
      <b/>
      <sz val="11"/>
      <name val="Arial"/>
      <charset val="134"/>
    </font>
    <font>
      <sz val="11"/>
      <name val="宋体"/>
      <charset val="134"/>
    </font>
    <font>
      <sz val="11"/>
      <name val="Arial"/>
      <charset val="134"/>
    </font>
    <font>
      <b/>
      <sz val="16"/>
      <name val="黑体"/>
      <charset val="134"/>
    </font>
    <font>
      <b/>
      <sz val="13"/>
      <name val="黑体"/>
      <charset val="134"/>
    </font>
    <font>
      <b/>
      <sz val="10"/>
      <name val="黑体"/>
      <charset val="134"/>
    </font>
    <font>
      <sz val="10"/>
      <color indexed="8"/>
      <name val="宋体"/>
      <charset val="134"/>
    </font>
    <font>
      <sz val="10"/>
      <name val="宋体"/>
      <charset val="134"/>
    </font>
    <font>
      <b/>
      <sz val="10"/>
      <name val="Arial"/>
      <charset val="134"/>
    </font>
    <font>
      <b/>
      <sz val="18"/>
      <color indexed="8"/>
      <name val="黑体"/>
      <charset val="134"/>
    </font>
    <font>
      <b/>
      <sz val="12"/>
      <name val="Arial"/>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3"/>
      <name val="Arial"/>
      <charset val="134"/>
    </font>
    <font>
      <b/>
      <sz val="13"/>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17"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11"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176"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7" borderId="12"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21" fillId="9" borderId="0" applyNumberFormat="0" applyBorder="0" applyAlignment="0" applyProtection="0">
      <alignment vertical="center"/>
    </xf>
    <xf numFmtId="0" fontId="24" fillId="0" borderId="14" applyNumberFormat="0" applyFill="0" applyAlignment="0" applyProtection="0">
      <alignment vertical="center"/>
    </xf>
    <xf numFmtId="0" fontId="21" fillId="10" borderId="0" applyNumberFormat="0" applyBorder="0" applyAlignment="0" applyProtection="0">
      <alignment vertical="center"/>
    </xf>
    <xf numFmtId="0" fontId="30" fillId="11" borderId="15" applyNumberFormat="0" applyAlignment="0" applyProtection="0">
      <alignment vertical="center"/>
    </xf>
    <xf numFmtId="0" fontId="31" fillId="11" borderId="11" applyNumberFormat="0" applyAlignment="0" applyProtection="0">
      <alignment vertical="center"/>
    </xf>
    <xf numFmtId="0" fontId="32" fillId="12" borderId="16"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5" fillId="0" borderId="0">
      <alignment vertical="center"/>
    </xf>
    <xf numFmtId="0" fontId="5" fillId="0" borderId="0">
      <alignment vertical="center"/>
    </xf>
    <xf numFmtId="0" fontId="0" fillId="0" borderId="0">
      <alignment vertical="center"/>
    </xf>
  </cellStyleXfs>
  <cellXfs count="80">
    <xf numFmtId="0" fontId="0" fillId="0" borderId="0" xfId="0" applyAlignment="1">
      <alignment vertical="center"/>
    </xf>
    <xf numFmtId="0" fontId="1"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lignment vertical="center" readingOrder="1"/>
    </xf>
    <xf numFmtId="0"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right" vertical="center"/>
    </xf>
    <xf numFmtId="0" fontId="4" fillId="0" borderId="1" xfId="0" applyNumberFormat="1" applyFont="1" applyFill="1" applyBorder="1" applyAlignment="1">
      <alignment horizontal="center" vertical="center" readingOrder="1"/>
    </xf>
    <xf numFmtId="0" fontId="4" fillId="0" borderId="1" xfId="0" applyNumberFormat="1" applyFont="1" applyFill="1" applyBorder="1" applyAlignment="1" applyProtection="1">
      <alignment horizontal="center" vertical="center" readingOrder="1"/>
      <protection hidden="1"/>
    </xf>
    <xf numFmtId="0" fontId="5" fillId="0" borderId="1" xfId="0" applyNumberFormat="1" applyFont="1" applyFill="1" applyBorder="1" applyAlignment="1">
      <alignment horizontal="center" vertical="center" readingOrder="1"/>
    </xf>
    <xf numFmtId="0" fontId="5" fillId="0" borderId="1" xfId="0" applyNumberFormat="1" applyFont="1" applyFill="1" applyBorder="1" applyAlignment="1">
      <alignment horizontal="left" vertical="center" readingOrder="1"/>
    </xf>
    <xf numFmtId="3" fontId="6" fillId="0" borderId="1" xfId="0" applyNumberFormat="1" applyFont="1" applyFill="1" applyBorder="1" applyAlignment="1" applyProtection="1">
      <alignment horizontal="center" vertical="center" shrinkToFit="1" readingOrder="1"/>
    </xf>
    <xf numFmtId="3" fontId="6" fillId="0" borderId="1" xfId="0" applyNumberFormat="1" applyFont="1" applyFill="1" applyBorder="1" applyAlignment="1" applyProtection="1">
      <alignment horizontal="center" vertical="center" shrinkToFit="1" readingOrder="1"/>
      <protection locked="0"/>
    </xf>
    <xf numFmtId="0" fontId="5" fillId="0" borderId="1" xfId="0" applyNumberFormat="1" applyFont="1" applyFill="1" applyBorder="1" applyAlignment="1">
      <alignment horizontal="center" vertical="center" wrapText="1" readingOrder="1"/>
    </xf>
    <xf numFmtId="3" fontId="4" fillId="0" borderId="1" xfId="0" applyNumberFormat="1" applyFont="1" applyFill="1" applyBorder="1" applyAlignment="1" applyProtection="1">
      <alignment horizontal="center" vertical="center" shrinkToFit="1" readingOrder="1"/>
      <protection hidden="1"/>
    </xf>
    <xf numFmtId="0" fontId="7" fillId="0" borderId="1"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0" fontId="0" fillId="0" borderId="0" xfId="0" applyNumberFormat="1" applyFont="1" applyFill="1" applyBorder="1" applyAlignment="1" applyProtection="1">
      <alignment vertical="center"/>
      <protection locked="0"/>
    </xf>
    <xf numFmtId="0" fontId="9"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3" fillId="0" borderId="2"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1" fillId="0" borderId="1" xfId="0" applyNumberFormat="1" applyFont="1" applyFill="1" applyBorder="1" applyAlignment="1" applyProtection="1">
      <alignment horizontal="center" vertical="center"/>
      <protection hidden="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77" fontId="13" fillId="0" borderId="1" xfId="0" applyNumberFormat="1" applyFont="1" applyFill="1" applyBorder="1" applyAlignment="1" applyProtection="1">
      <alignment horizontal="center" vertical="center" shrinkToFit="1"/>
    </xf>
    <xf numFmtId="3" fontId="13" fillId="0" borderId="1" xfId="8" applyNumberFormat="1" applyFont="1" applyFill="1" applyBorder="1" applyAlignment="1" applyProtection="1">
      <alignment horizontal="right" vertical="center" shrinkToFit="1"/>
      <protection hidden="1"/>
    </xf>
    <xf numFmtId="177" fontId="13" fillId="0" borderId="1" xfId="0" applyNumberFormat="1" applyFont="1" applyFill="1" applyBorder="1" applyAlignment="1" applyProtection="1">
      <alignment horizontal="right" vertical="center" shrinkToFit="1"/>
      <protection locked="0"/>
    </xf>
    <xf numFmtId="177" fontId="12" fillId="0" borderId="1" xfId="0" applyNumberFormat="1" applyFont="1" applyBorder="1" applyAlignment="1">
      <alignment vertical="center" wrapText="1"/>
    </xf>
    <xf numFmtId="177" fontId="12" fillId="0" borderId="1" xfId="0" applyNumberFormat="1" applyFont="1" applyFill="1" applyBorder="1" applyAlignment="1" applyProtection="1">
      <alignment horizontal="right" vertical="center" shrinkToFit="1"/>
      <protection locked="0"/>
    </xf>
    <xf numFmtId="49" fontId="13" fillId="0" borderId="3" xfId="0" applyNumberFormat="1" applyFont="1" applyFill="1" applyBorder="1" applyAlignment="1">
      <alignment horizontal="center" vertical="center" wrapText="1" shrinkToFit="1"/>
    </xf>
    <xf numFmtId="49" fontId="13" fillId="0" borderId="3" xfId="0" applyNumberFormat="1" applyFont="1" applyFill="1" applyBorder="1" applyAlignment="1">
      <alignment vertical="center" wrapText="1" shrinkToFit="1"/>
    </xf>
    <xf numFmtId="0" fontId="13" fillId="0" borderId="3" xfId="0" applyNumberFormat="1" applyFont="1" applyFill="1" applyBorder="1" applyAlignment="1">
      <alignment horizontal="center" vertical="center" wrapText="1" shrinkToFit="1"/>
    </xf>
    <xf numFmtId="177" fontId="12" fillId="0" borderId="4" xfId="50" applyNumberFormat="1" applyFont="1" applyBorder="1" applyAlignment="1" applyProtection="1">
      <alignment horizontal="right" vertical="center" shrinkToFit="1"/>
    </xf>
    <xf numFmtId="0" fontId="13" fillId="0" borderId="1" xfId="0" applyNumberFormat="1" applyFont="1" applyFill="1" applyBorder="1" applyAlignment="1">
      <alignment horizontal="center" vertical="center" wrapText="1" shrinkToFit="1"/>
    </xf>
    <xf numFmtId="49" fontId="13" fillId="0" borderId="1" xfId="0" applyNumberFormat="1" applyFont="1" applyFill="1" applyBorder="1" applyAlignment="1">
      <alignment vertical="center" wrapText="1" shrinkToFit="1"/>
    </xf>
    <xf numFmtId="177" fontId="12" fillId="0" borderId="5" xfId="50" applyNumberFormat="1" applyFont="1" applyBorder="1" applyAlignment="1" applyProtection="1">
      <alignment horizontal="right" vertical="center" shrinkToFit="1"/>
    </xf>
    <xf numFmtId="49" fontId="13" fillId="0" borderId="1" xfId="0" applyNumberFormat="1" applyFont="1" applyFill="1" applyBorder="1" applyAlignment="1">
      <alignment horizontal="center" vertical="center" wrapText="1" shrinkToFit="1"/>
    </xf>
    <xf numFmtId="177" fontId="13" fillId="0" borderId="1" xfId="0" applyNumberFormat="1" applyFont="1" applyFill="1" applyBorder="1" applyAlignment="1" applyProtection="1">
      <alignment horizontal="right" vertical="center" shrinkToFit="1"/>
    </xf>
    <xf numFmtId="0" fontId="11" fillId="0" borderId="6" xfId="0" applyNumberFormat="1" applyFont="1" applyFill="1" applyBorder="1" applyAlignment="1" applyProtection="1">
      <alignment horizontal="center" vertical="center"/>
      <protection locked="0"/>
    </xf>
    <xf numFmtId="0" fontId="11" fillId="0" borderId="2" xfId="0" applyNumberFormat="1" applyFont="1" applyFill="1" applyBorder="1" applyAlignment="1" applyProtection="1">
      <alignment horizontal="center" vertical="center"/>
      <protection locked="0"/>
    </xf>
    <xf numFmtId="3" fontId="14" fillId="0" borderId="7" xfId="0" applyNumberFormat="1" applyFont="1" applyFill="1" applyBorder="1" applyAlignment="1" applyProtection="1">
      <alignment horizontal="center" vertical="center" readingOrder="1"/>
      <protection hidden="1"/>
    </xf>
    <xf numFmtId="49" fontId="12" fillId="0" borderId="1" xfId="0" applyNumberFormat="1" applyFont="1" applyBorder="1" applyAlignment="1">
      <alignment horizontal="center" vertical="center" wrapText="1"/>
    </xf>
    <xf numFmtId="49" fontId="12" fillId="0" borderId="1" xfId="0" applyNumberFormat="1" applyFont="1" applyBorder="1" applyAlignment="1">
      <alignment vertical="center" wrapText="1"/>
    </xf>
    <xf numFmtId="177" fontId="12" fillId="0" borderId="1" xfId="0" applyNumberFormat="1" applyFont="1" applyBorder="1" applyAlignment="1">
      <alignment horizontal="right" vertical="center" wrapText="1"/>
    </xf>
    <xf numFmtId="0" fontId="0" fillId="0" borderId="0" xfId="0" applyNumberFormat="1" applyFont="1" applyFill="1" applyBorder="1" applyAlignment="1" applyProtection="1">
      <alignment horizontal="center" vertical="center"/>
      <protection locked="0"/>
    </xf>
    <xf numFmtId="0" fontId="12" fillId="0" borderId="1" xfId="0" applyFont="1" applyFill="1" applyBorder="1" applyAlignment="1" applyProtection="1">
      <alignment horizontal="right" vertical="center" shrinkToFit="1"/>
      <protection locked="0"/>
    </xf>
    <xf numFmtId="49" fontId="0" fillId="0" borderId="1" xfId="0" applyNumberFormat="1" applyBorder="1" applyAlignment="1">
      <alignment horizontal="center" vertical="center" wrapText="1"/>
    </xf>
    <xf numFmtId="49" fontId="0" fillId="0" borderId="1" xfId="0" applyNumberFormat="1" applyBorder="1" applyAlignment="1">
      <alignment vertical="center" wrapText="1"/>
    </xf>
    <xf numFmtId="177" fontId="0" fillId="0" borderId="1" xfId="0" applyNumberFormat="1" applyBorder="1" applyAlignment="1">
      <alignment vertical="center" wrapText="1"/>
    </xf>
    <xf numFmtId="177" fontId="12" fillId="0" borderId="1" xfId="50" applyNumberFormat="1" applyFont="1" applyBorder="1" applyAlignment="1" applyProtection="1">
      <alignment horizontal="right" vertical="center" shrinkToFit="1"/>
    </xf>
    <xf numFmtId="0" fontId="0" fillId="0" borderId="1" xfId="0" applyBorder="1" applyAlignment="1">
      <alignment horizontal="center" vertical="center" wrapText="1"/>
    </xf>
    <xf numFmtId="0" fontId="0" fillId="0" borderId="1" xfId="0" applyBorder="1" applyAlignment="1">
      <alignment vertical="center" wrapText="1"/>
    </xf>
    <xf numFmtId="0" fontId="13" fillId="0" borderId="1" xfId="0" applyNumberFormat="1" applyFont="1" applyFill="1" applyBorder="1" applyAlignment="1">
      <alignment vertical="center" wrapText="1" shrinkToFit="1"/>
    </xf>
    <xf numFmtId="0" fontId="3" fillId="0" borderId="2" xfId="0" applyNumberFormat="1" applyFont="1" applyFill="1" applyBorder="1" applyAlignment="1">
      <alignment horizontal="center" vertical="center" wrapText="1"/>
    </xf>
    <xf numFmtId="177" fontId="13" fillId="0" borderId="1" xfId="0" applyNumberFormat="1" applyFont="1" applyFill="1" applyBorder="1" applyAlignment="1" applyProtection="1">
      <alignment horizontal="center" vertical="center" shrinkToFit="1"/>
      <protection locked="0"/>
    </xf>
    <xf numFmtId="0" fontId="11" fillId="0" borderId="1" xfId="0" applyNumberFormat="1" applyFont="1" applyFill="1" applyBorder="1" applyAlignment="1" applyProtection="1">
      <alignment horizontal="center" vertical="center"/>
      <protection locked="0"/>
    </xf>
    <xf numFmtId="3" fontId="14" fillId="0" borderId="1" xfId="0" applyNumberFormat="1" applyFont="1" applyFill="1" applyBorder="1" applyAlignment="1" applyProtection="1">
      <alignment horizontal="center" vertical="center" readingOrder="1"/>
      <protection hidden="1"/>
    </xf>
    <xf numFmtId="177" fontId="0" fillId="0" borderId="0" xfId="0" applyNumberFormat="1" applyFont="1" applyFill="1" applyBorder="1" applyAlignment="1" applyProtection="1">
      <alignment horizontal="center" vertical="center"/>
      <protection locked="0"/>
    </xf>
    <xf numFmtId="0" fontId="3" fillId="0" borderId="2" xfId="0" applyNumberFormat="1" applyFont="1" applyFill="1" applyBorder="1" applyAlignment="1">
      <alignment horizontal="center" vertical="center"/>
    </xf>
    <xf numFmtId="177" fontId="11" fillId="0" borderId="1" xfId="0" applyNumberFormat="1" applyFont="1" applyFill="1" applyBorder="1" applyAlignment="1">
      <alignment horizontal="center" vertical="center"/>
    </xf>
    <xf numFmtId="0" fontId="13" fillId="0" borderId="1" xfId="0" applyNumberFormat="1" applyFont="1" applyFill="1" applyBorder="1" applyAlignment="1">
      <alignment horizontal="left" vertical="center" wrapText="1" shrinkToFit="1"/>
    </xf>
    <xf numFmtId="177" fontId="13" fillId="0" borderId="1" xfId="0" applyNumberFormat="1" applyFont="1" applyFill="1" applyBorder="1" applyAlignment="1">
      <alignment horizontal="right" vertical="center" wrapText="1" shrinkToFit="1"/>
    </xf>
    <xf numFmtId="177" fontId="13" fillId="0" borderId="1" xfId="0" applyNumberFormat="1" applyFont="1" applyFill="1" applyBorder="1" applyAlignment="1" applyProtection="1">
      <alignment horizontal="right" vertical="center" wrapText="1" shrinkToFit="1"/>
    </xf>
    <xf numFmtId="0" fontId="0" fillId="0" borderId="0" xfId="0" applyNumberFormat="1" applyFill="1" applyBorder="1" applyAlignment="1" applyProtection="1">
      <alignment vertical="center"/>
      <protection locked="0"/>
    </xf>
    <xf numFmtId="177" fontId="13" fillId="0" borderId="1" xfId="0" applyNumberFormat="1" applyFont="1" applyFill="1" applyBorder="1" applyAlignment="1" applyProtection="1">
      <alignment horizontal="right" vertical="center" wrapText="1" shrinkToFit="1"/>
      <protection locked="0"/>
    </xf>
    <xf numFmtId="0" fontId="13" fillId="0" borderId="0" xfId="0" applyFont="1" applyFill="1" applyBorder="1" applyAlignment="1" applyProtection="1">
      <alignment vertical="center"/>
      <protection locked="0"/>
    </xf>
    <xf numFmtId="0" fontId="13" fillId="0" borderId="1"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wrapText="1"/>
    </xf>
    <xf numFmtId="177" fontId="13" fillId="0" borderId="1" xfId="0" applyNumberFormat="1" applyFont="1" applyFill="1" applyBorder="1" applyAlignment="1">
      <alignment horizontal="center" vertical="center"/>
    </xf>
    <xf numFmtId="0" fontId="13" fillId="0" borderId="1" xfId="0" applyNumberFormat="1" applyFont="1" applyFill="1" applyBorder="1" applyAlignment="1">
      <alignment vertical="center" shrinkToFit="1"/>
    </xf>
    <xf numFmtId="0" fontId="11" fillId="0" borderId="8" xfId="0" applyNumberFormat="1" applyFont="1" applyFill="1" applyBorder="1" applyAlignment="1" applyProtection="1">
      <alignment horizontal="center" vertical="center"/>
      <protection locked="0"/>
    </xf>
    <xf numFmtId="0" fontId="11" fillId="0" borderId="9" xfId="0" applyNumberFormat="1" applyFont="1" applyFill="1" applyBorder="1" applyAlignment="1" applyProtection="1">
      <alignment horizontal="center" vertical="center"/>
      <protection locked="0"/>
    </xf>
    <xf numFmtId="3" fontId="14" fillId="0" borderId="10" xfId="0" applyNumberFormat="1" applyFont="1" applyFill="1" applyBorder="1" applyAlignment="1" applyProtection="1">
      <alignment horizontal="center" vertical="center" readingOrder="1"/>
    </xf>
    <xf numFmtId="0" fontId="0" fillId="0" borderId="0" xfId="0" applyFont="1" applyFill="1" applyAlignment="1">
      <alignment vertical="center"/>
    </xf>
    <xf numFmtId="0" fontId="15" fillId="0" borderId="0" xfId="0" applyFont="1" applyFill="1" applyAlignment="1">
      <alignment horizontal="center" vertical="center"/>
    </xf>
    <xf numFmtId="0" fontId="16" fillId="0" borderId="0" xfId="0" applyNumberFormat="1" applyFont="1" applyFill="1" applyBorder="1" applyAlignment="1">
      <alignment horizontal="left" vertical="top" wrapText="1"/>
    </xf>
    <xf numFmtId="0" fontId="2" fillId="0" borderId="0" xfId="0" applyNumberFormat="1" applyFont="1" applyFill="1" applyBorder="1" applyAlignment="1" applyProtection="1">
      <alignment horizontal="left" vertical="center" wrapText="1"/>
    </xf>
    <xf numFmtId="0" fontId="16" fillId="0" borderId="0" xfId="0" applyNumberFormat="1" applyFont="1" applyFill="1" applyBorder="1" applyAlignment="1" applyProtection="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abSelected="1" topLeftCell="A17" workbookViewId="0">
      <selection activeCell="C13" sqref="C13"/>
    </sheetView>
  </sheetViews>
  <sheetFormatPr defaultColWidth="9" defaultRowHeight="14"/>
  <cols>
    <col min="1" max="1" width="85.5454545454545" style="75" customWidth="1"/>
    <col min="2" max="16384" width="9" style="75"/>
  </cols>
  <sheetData>
    <row r="1" s="75" customFormat="1" ht="27" customHeight="1" spans="1:1">
      <c r="A1" s="76" t="s">
        <v>0</v>
      </c>
    </row>
    <row r="2" s="75" customFormat="1" ht="15.5" spans="1:1">
      <c r="A2" s="77" t="s">
        <v>1</v>
      </c>
    </row>
    <row r="3" s="75" customFormat="1" ht="60.5" spans="1:1">
      <c r="A3" s="78" t="s">
        <v>2</v>
      </c>
    </row>
    <row r="4" s="75" customFormat="1" ht="30.5" spans="1:1">
      <c r="A4" s="78" t="s">
        <v>3</v>
      </c>
    </row>
    <row r="5" s="75" customFormat="1" ht="75.5" spans="1:1">
      <c r="A5" s="78" t="s">
        <v>4</v>
      </c>
    </row>
    <row r="6" s="75" customFormat="1" ht="46" spans="1:1">
      <c r="A6" s="78" t="s">
        <v>5</v>
      </c>
    </row>
    <row r="7" s="75" customFormat="1" ht="31" spans="1:1">
      <c r="A7" s="78" t="s">
        <v>6</v>
      </c>
    </row>
    <row r="8" s="75" customFormat="1" ht="30.5" spans="1:1">
      <c r="A8" s="78" t="s">
        <v>7</v>
      </c>
    </row>
    <row r="9" s="75" customFormat="1" ht="30.5" spans="1:1">
      <c r="A9" s="78" t="s">
        <v>8</v>
      </c>
    </row>
    <row r="10" s="75" customFormat="1" ht="15.5" spans="1:1">
      <c r="A10" s="79" t="s">
        <v>9</v>
      </c>
    </row>
    <row r="11" s="75" customFormat="1" ht="15.5" spans="1:1">
      <c r="A11" s="78" t="s">
        <v>10</v>
      </c>
    </row>
    <row r="12" s="75" customFormat="1" ht="45.5" spans="1:1">
      <c r="A12" s="78" t="s">
        <v>11</v>
      </c>
    </row>
    <row r="13" s="75" customFormat="1" ht="45.5" spans="1:1">
      <c r="A13" s="78" t="s">
        <v>12</v>
      </c>
    </row>
    <row r="14" s="75" customFormat="1" ht="45.5" spans="1:1">
      <c r="A14" s="78" t="s">
        <v>13</v>
      </c>
    </row>
    <row r="15" s="75" customFormat="1" ht="30.5" spans="1:1">
      <c r="A15" s="78" t="s">
        <v>14</v>
      </c>
    </row>
    <row r="16" s="75" customFormat="1" ht="15.5" spans="1:1">
      <c r="A16" s="78" t="s">
        <v>15</v>
      </c>
    </row>
    <row r="17" s="75" customFormat="1" ht="30.5" spans="1:1">
      <c r="A17" s="78" t="s">
        <v>16</v>
      </c>
    </row>
    <row r="18" s="75" customFormat="1" ht="15.5" spans="1:1">
      <c r="A18" s="79" t="s">
        <v>17</v>
      </c>
    </row>
    <row r="19" s="75" customFormat="1" ht="15.5" spans="1:1">
      <c r="A19" s="79" t="s">
        <v>18</v>
      </c>
    </row>
    <row r="20" s="75" customFormat="1" ht="77" spans="1:1">
      <c r="A20" s="78" t="s">
        <v>19</v>
      </c>
    </row>
    <row r="21" s="75" customFormat="1" ht="137.5" spans="1:1">
      <c r="A21" s="78" t="s">
        <v>20</v>
      </c>
    </row>
    <row r="22" s="75" customFormat="1" ht="15.5" spans="1:1">
      <c r="A22" s="78" t="s">
        <v>21</v>
      </c>
    </row>
  </sheetData>
  <sheetProtection password="CC7A"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showGridLines="0" showZeros="0" view="pageBreakPreview" zoomScaleNormal="100" topLeftCell="A8" workbookViewId="0">
      <selection activeCell="E11" sqref="E11:E21"/>
    </sheetView>
  </sheetViews>
  <sheetFormatPr defaultColWidth="9" defaultRowHeight="14" outlineLevelCol="6"/>
  <cols>
    <col min="1" max="1" width="7.63636363636364" style="15" customWidth="1"/>
    <col min="2" max="2" width="36.6363636363636" style="15" customWidth="1"/>
    <col min="3" max="3" width="6.63636363636364" style="15" customWidth="1"/>
    <col min="4" max="4" width="12.6363636363636" style="15" customWidth="1"/>
    <col min="5" max="5" width="10.6363636363636" style="59" customWidth="1"/>
    <col min="6" max="6" width="12.6363636363636" style="15" customWidth="1"/>
    <col min="7" max="7" width="6.27272727272727" style="15" customWidth="1"/>
    <col min="8" max="16384" width="9" style="15"/>
  </cols>
  <sheetData>
    <row r="1" ht="25" customHeight="1" spans="1:6">
      <c r="A1" s="1" t="s">
        <v>22</v>
      </c>
      <c r="B1" s="1"/>
      <c r="C1" s="1"/>
      <c r="D1" s="1"/>
      <c r="E1" s="1"/>
      <c r="F1" s="1"/>
    </row>
    <row r="2" ht="25" customHeight="1" spans="1:6">
      <c r="A2" s="16" t="s">
        <v>23</v>
      </c>
      <c r="B2" s="16"/>
      <c r="C2" s="16"/>
      <c r="D2" s="16"/>
      <c r="E2" s="16"/>
      <c r="F2" s="16"/>
    </row>
    <row r="3" ht="25" customHeight="1" spans="1:6">
      <c r="A3" s="18" t="s">
        <v>24</v>
      </c>
      <c r="B3" s="18"/>
      <c r="C3" s="18"/>
      <c r="D3" s="18"/>
      <c r="E3" s="18"/>
      <c r="F3" s="18"/>
    </row>
    <row r="4" ht="25" customHeight="1" spans="1:6">
      <c r="A4" s="19" t="str">
        <f>'200章'!A3</f>
        <v>合同段:杭锦旗乌兰宿亥桥危桥建设工程</v>
      </c>
      <c r="B4" s="19"/>
      <c r="C4" s="19"/>
      <c r="D4" s="19"/>
      <c r="E4" s="60" t="s">
        <v>25</v>
      </c>
      <c r="F4" s="60"/>
    </row>
    <row r="5" ht="25" customHeight="1" spans="1:6">
      <c r="A5" s="21" t="s">
        <v>26</v>
      </c>
      <c r="B5" s="22" t="s">
        <v>27</v>
      </c>
      <c r="C5" s="21" t="s">
        <v>28</v>
      </c>
      <c r="D5" s="21" t="s">
        <v>29</v>
      </c>
      <c r="E5" s="61" t="s">
        <v>30</v>
      </c>
      <c r="F5" s="23" t="s">
        <v>31</v>
      </c>
    </row>
    <row r="6" ht="24" customHeight="1" spans="1:6">
      <c r="A6" s="35">
        <v>101</v>
      </c>
      <c r="B6" s="62" t="s">
        <v>32</v>
      </c>
      <c r="C6" s="21"/>
      <c r="D6" s="21"/>
      <c r="E6" s="61"/>
      <c r="F6" s="23"/>
    </row>
    <row r="7" ht="24" customHeight="1" spans="1:6">
      <c r="A7" s="35" t="s">
        <v>33</v>
      </c>
      <c r="B7" s="62" t="s">
        <v>34</v>
      </c>
      <c r="C7" s="54"/>
      <c r="D7" s="54"/>
      <c r="E7" s="26"/>
      <c r="F7" s="27" t="str">
        <f>IF(E7&gt;0,ROUND(D7*E7,0),"")</f>
        <v/>
      </c>
    </row>
    <row r="8" ht="24" customHeight="1" spans="1:7">
      <c r="A8" s="38" t="s">
        <v>35</v>
      </c>
      <c r="B8" s="54" t="s">
        <v>36</v>
      </c>
      <c r="C8" s="35" t="s">
        <v>37</v>
      </c>
      <c r="D8" s="63">
        <v>1</v>
      </c>
      <c r="E8" s="64">
        <f>IF(E12=0,0,ROUND(SUM(F11:F21,汇总表!D6:D11)*0.003,0))</f>
        <v>0</v>
      </c>
      <c r="F8" s="27" t="str">
        <f>IF(E8&gt;0,ROUND(D8*E8,0),"")</f>
        <v/>
      </c>
      <c r="G8" s="65"/>
    </row>
    <row r="9" ht="24" customHeight="1" spans="1:7">
      <c r="A9" s="38" t="s">
        <v>38</v>
      </c>
      <c r="B9" s="54" t="s">
        <v>39</v>
      </c>
      <c r="C9" s="35" t="s">
        <v>37</v>
      </c>
      <c r="D9" s="63">
        <v>1</v>
      </c>
      <c r="E9" s="64" t="str">
        <f>F9</f>
        <v/>
      </c>
      <c r="F9" s="27" t="str">
        <f>IF(E11&gt;0,ROUND(4000,0),"")</f>
        <v/>
      </c>
      <c r="G9" s="65"/>
    </row>
    <row r="10" ht="24" customHeight="1" spans="1:7">
      <c r="A10" s="38" t="s">
        <v>40</v>
      </c>
      <c r="B10" s="54" t="s">
        <v>41</v>
      </c>
      <c r="C10" s="35"/>
      <c r="D10" s="63"/>
      <c r="E10" s="66"/>
      <c r="F10" s="27"/>
      <c r="G10" s="65"/>
    </row>
    <row r="11" ht="24" customHeight="1" spans="1:6">
      <c r="A11" s="35" t="s">
        <v>42</v>
      </c>
      <c r="B11" s="54" t="s">
        <v>43</v>
      </c>
      <c r="C11" s="35" t="s">
        <v>37</v>
      </c>
      <c r="D11" s="63">
        <v>1</v>
      </c>
      <c r="E11" s="66"/>
      <c r="F11" s="27" t="str">
        <f t="shared" ref="F11:F16" si="0">IF(E11&gt;0,ROUND(D11*E11,0),"")</f>
        <v/>
      </c>
    </row>
    <row r="12" ht="24" customHeight="1" spans="1:7">
      <c r="A12" s="38" t="s">
        <v>44</v>
      </c>
      <c r="B12" s="54" t="s">
        <v>45</v>
      </c>
      <c r="C12" s="35" t="s">
        <v>37</v>
      </c>
      <c r="D12" s="63">
        <v>1</v>
      </c>
      <c r="E12" s="66"/>
      <c r="F12" s="27" t="str">
        <f t="shared" si="0"/>
        <v/>
      </c>
      <c r="G12" s="67"/>
    </row>
    <row r="13" ht="24" customHeight="1" spans="1:6">
      <c r="A13" s="68">
        <v>103</v>
      </c>
      <c r="B13" s="54" t="s">
        <v>46</v>
      </c>
      <c r="C13" s="68"/>
      <c r="D13" s="63"/>
      <c r="E13" s="66"/>
      <c r="F13" s="27" t="str">
        <f t="shared" si="0"/>
        <v/>
      </c>
    </row>
    <row r="14" ht="24" customHeight="1" spans="1:6">
      <c r="A14" s="68" t="s">
        <v>47</v>
      </c>
      <c r="B14" s="54" t="s">
        <v>48</v>
      </c>
      <c r="C14" s="68" t="s">
        <v>37</v>
      </c>
      <c r="D14" s="63">
        <v>1</v>
      </c>
      <c r="E14" s="66"/>
      <c r="F14" s="27" t="str">
        <f t="shared" si="0"/>
        <v/>
      </c>
    </row>
    <row r="15" ht="24" customHeight="1" spans="1:6">
      <c r="A15" s="68" t="s">
        <v>49</v>
      </c>
      <c r="B15" s="54" t="s">
        <v>50</v>
      </c>
      <c r="C15" s="68" t="s">
        <v>37</v>
      </c>
      <c r="D15" s="63">
        <v>1</v>
      </c>
      <c r="E15" s="66"/>
      <c r="F15" s="27" t="str">
        <f t="shared" si="0"/>
        <v/>
      </c>
    </row>
    <row r="16" ht="24" customHeight="1" spans="1:6">
      <c r="A16" s="68" t="s">
        <v>51</v>
      </c>
      <c r="B16" s="54" t="s">
        <v>52</v>
      </c>
      <c r="C16" s="68" t="s">
        <v>37</v>
      </c>
      <c r="D16" s="63">
        <v>1</v>
      </c>
      <c r="E16" s="66"/>
      <c r="F16" s="27" t="str">
        <f t="shared" si="0"/>
        <v/>
      </c>
    </row>
    <row r="17" ht="24" customHeight="1" spans="1:6">
      <c r="A17" s="68" t="s">
        <v>53</v>
      </c>
      <c r="B17" s="54" t="s">
        <v>54</v>
      </c>
      <c r="C17" s="68" t="s">
        <v>37</v>
      </c>
      <c r="D17" s="63"/>
      <c r="E17" s="66"/>
      <c r="F17" s="27" t="str">
        <f t="shared" ref="F17:F22" si="1">IF(E17&gt;0,ROUND(D17*E17,0),"")</f>
        <v/>
      </c>
    </row>
    <row r="18" ht="24" customHeight="1" spans="1:6">
      <c r="A18" s="68">
        <v>104</v>
      </c>
      <c r="B18" s="54" t="s">
        <v>55</v>
      </c>
      <c r="C18" s="68"/>
      <c r="D18" s="63"/>
      <c r="E18" s="66"/>
      <c r="F18" s="27" t="str">
        <f t="shared" si="1"/>
        <v/>
      </c>
    </row>
    <row r="19" ht="24" customHeight="1" spans="1:6">
      <c r="A19" s="68" t="s">
        <v>56</v>
      </c>
      <c r="B19" s="54" t="s">
        <v>55</v>
      </c>
      <c r="C19" s="68" t="s">
        <v>37</v>
      </c>
      <c r="D19" s="63">
        <v>1</v>
      </c>
      <c r="E19" s="66"/>
      <c r="F19" s="27" t="str">
        <f t="shared" si="1"/>
        <v/>
      </c>
    </row>
    <row r="20" ht="24" customHeight="1" spans="1:6">
      <c r="A20" s="68">
        <v>105</v>
      </c>
      <c r="B20" s="54" t="s">
        <v>57</v>
      </c>
      <c r="C20" s="68"/>
      <c r="D20" s="63"/>
      <c r="E20" s="66"/>
      <c r="F20" s="27" t="str">
        <f t="shared" si="1"/>
        <v/>
      </c>
    </row>
    <row r="21" ht="24" customHeight="1" spans="1:6">
      <c r="A21" s="68" t="s">
        <v>58</v>
      </c>
      <c r="B21" s="54" t="s">
        <v>59</v>
      </c>
      <c r="C21" s="68" t="s">
        <v>37</v>
      </c>
      <c r="D21" s="63">
        <v>1</v>
      </c>
      <c r="E21" s="66"/>
      <c r="F21" s="27" t="str">
        <f t="shared" si="1"/>
        <v/>
      </c>
    </row>
    <row r="22" ht="24" customHeight="1" spans="1:6">
      <c r="A22" s="68"/>
      <c r="B22" s="54"/>
      <c r="C22" s="68"/>
      <c r="D22" s="63"/>
      <c r="E22" s="66"/>
      <c r="F22" s="27" t="str">
        <f t="shared" si="1"/>
        <v/>
      </c>
    </row>
    <row r="23" ht="24" customHeight="1" spans="1:6">
      <c r="A23" s="68"/>
      <c r="B23" s="54"/>
      <c r="C23" s="68"/>
      <c r="D23" s="63"/>
      <c r="E23" s="66"/>
      <c r="F23" s="27" t="str">
        <f t="shared" ref="F20:F26" si="2">IF(E23&gt;0,ROUND(D23*E23,0),"")</f>
        <v/>
      </c>
    </row>
    <row r="24" ht="24" customHeight="1" spans="1:6">
      <c r="A24" s="68"/>
      <c r="B24" s="54"/>
      <c r="C24" s="68"/>
      <c r="D24" s="63"/>
      <c r="E24" s="66"/>
      <c r="F24" s="27" t="str">
        <f t="shared" si="2"/>
        <v/>
      </c>
    </row>
    <row r="25" ht="24" customHeight="1" spans="1:6">
      <c r="A25" s="68"/>
      <c r="B25" s="54"/>
      <c r="C25" s="68"/>
      <c r="D25" s="63"/>
      <c r="E25" s="66"/>
      <c r="F25" s="27" t="str">
        <f t="shared" si="2"/>
        <v/>
      </c>
    </row>
    <row r="26" ht="24" customHeight="1" spans="1:6">
      <c r="A26" s="68"/>
      <c r="B26" s="54"/>
      <c r="C26" s="68"/>
      <c r="D26" s="69"/>
      <c r="E26" s="70"/>
      <c r="F26" s="27" t="str">
        <f t="shared" si="2"/>
        <v/>
      </c>
    </row>
    <row r="27" ht="24" customHeight="1" spans="1:6">
      <c r="A27" s="68"/>
      <c r="B27" s="54"/>
      <c r="C27" s="68"/>
      <c r="D27" s="69"/>
      <c r="E27" s="70"/>
      <c r="F27" s="27"/>
    </row>
    <row r="28" ht="24" customHeight="1" spans="1:6">
      <c r="A28" s="68"/>
      <c r="B28" s="71"/>
      <c r="C28" s="68"/>
      <c r="D28" s="69"/>
      <c r="E28" s="70"/>
      <c r="F28" s="27"/>
    </row>
    <row r="29" ht="24" customHeight="1" spans="1:6">
      <c r="A29" s="68"/>
      <c r="B29" s="71"/>
      <c r="C29" s="68"/>
      <c r="D29" s="69"/>
      <c r="E29" s="70"/>
      <c r="F29" s="27"/>
    </row>
    <row r="30" ht="24" customHeight="1" spans="1:6">
      <c r="A30" s="68"/>
      <c r="B30" s="71"/>
      <c r="C30" s="68"/>
      <c r="D30" s="69"/>
      <c r="E30" s="70"/>
      <c r="F30" s="27"/>
    </row>
    <row r="31" ht="40" customHeight="1" spans="1:6">
      <c r="A31" s="72" t="s">
        <v>60</v>
      </c>
      <c r="B31" s="73"/>
      <c r="C31" s="73"/>
      <c r="D31" s="73"/>
      <c r="E31" s="73"/>
      <c r="F31" s="74" t="str">
        <f>IF(E12=0,"",SUM(F7:F26))</f>
        <v/>
      </c>
    </row>
  </sheetData>
  <sheetProtection password="CC7A" sheet="1" objects="1"/>
  <mergeCells count="6">
    <mergeCell ref="A1:F1"/>
    <mergeCell ref="A2:F2"/>
    <mergeCell ref="A3:F3"/>
    <mergeCell ref="A4:D4"/>
    <mergeCell ref="E4:F4"/>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colBreaks count="1" manualBreakCount="1">
    <brk id="6"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topLeftCell="A19" workbookViewId="0">
      <selection activeCell="E26" sqref="E8:E26"/>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61</v>
      </c>
      <c r="B2" s="18"/>
      <c r="C2" s="18"/>
      <c r="D2" s="18"/>
      <c r="E2" s="18"/>
      <c r="F2" s="18"/>
    </row>
    <row r="3" ht="25" customHeight="1" spans="1:6">
      <c r="A3" s="19" t="s">
        <v>62</v>
      </c>
      <c r="B3" s="19"/>
      <c r="C3" s="55"/>
      <c r="D3" s="19"/>
      <c r="E3" s="20" t="s">
        <v>25</v>
      </c>
      <c r="F3" s="20"/>
    </row>
    <row r="4" ht="25" customHeight="1" spans="1:6">
      <c r="A4" s="21" t="s">
        <v>26</v>
      </c>
      <c r="B4" s="22" t="s">
        <v>27</v>
      </c>
      <c r="C4" s="21" t="s">
        <v>28</v>
      </c>
      <c r="D4" s="21" t="s">
        <v>29</v>
      </c>
      <c r="E4" s="21" t="s">
        <v>30</v>
      </c>
      <c r="F4" s="23" t="s">
        <v>31</v>
      </c>
    </row>
    <row r="5" ht="24" customHeight="1" spans="1:6">
      <c r="A5" s="43" t="s">
        <v>63</v>
      </c>
      <c r="B5" s="44" t="s">
        <v>64</v>
      </c>
      <c r="C5" s="43"/>
      <c r="D5" s="25"/>
      <c r="E5" s="26"/>
      <c r="F5" s="27" t="str">
        <f t="shared" ref="F5:F11" si="0">IF(E5&gt;0,ROUND(D5*E5,2),"")</f>
        <v/>
      </c>
    </row>
    <row r="6" ht="24" customHeight="1" spans="1:6">
      <c r="A6" s="43" t="s">
        <v>65</v>
      </c>
      <c r="B6" s="44" t="s">
        <v>66</v>
      </c>
      <c r="C6" s="43"/>
      <c r="D6" s="25"/>
      <c r="E6" s="56"/>
      <c r="F6" s="27" t="str">
        <f t="shared" si="0"/>
        <v/>
      </c>
    </row>
    <row r="7" ht="24" customHeight="1" spans="1:6">
      <c r="A7" s="43" t="s">
        <v>35</v>
      </c>
      <c r="B7" s="44" t="s">
        <v>67</v>
      </c>
      <c r="C7" s="43" t="s">
        <v>68</v>
      </c>
      <c r="D7" s="25"/>
      <c r="E7" s="30"/>
      <c r="F7" s="27" t="str">
        <f t="shared" si="0"/>
        <v/>
      </c>
    </row>
    <row r="8" ht="24" customHeight="1" spans="1:6">
      <c r="A8" s="43" t="s">
        <v>38</v>
      </c>
      <c r="B8" s="44" t="s">
        <v>69</v>
      </c>
      <c r="C8" s="43" t="s">
        <v>68</v>
      </c>
      <c r="D8" s="29"/>
      <c r="E8" s="30"/>
      <c r="F8" s="27" t="str">
        <f t="shared" ref="F8:F15" si="1">IF(E8&gt;0,ROUND(D8*E8,2),"")</f>
        <v/>
      </c>
    </row>
    <row r="9" ht="24" customHeight="1" spans="1:6">
      <c r="A9" s="43" t="s">
        <v>70</v>
      </c>
      <c r="B9" s="44" t="s">
        <v>71</v>
      </c>
      <c r="C9" s="43" t="s">
        <v>68</v>
      </c>
      <c r="D9" s="29"/>
      <c r="E9" s="30"/>
      <c r="F9" s="27" t="str">
        <f t="shared" si="1"/>
        <v/>
      </c>
    </row>
    <row r="10" ht="24" customHeight="1" spans="1:6">
      <c r="A10" s="43" t="s">
        <v>72</v>
      </c>
      <c r="B10" s="44" t="s">
        <v>73</v>
      </c>
      <c r="C10" s="43" t="s">
        <v>68</v>
      </c>
      <c r="D10" s="29"/>
      <c r="E10" s="30"/>
      <c r="F10" s="27" t="str">
        <f t="shared" si="1"/>
        <v/>
      </c>
    </row>
    <row r="11" ht="24" customHeight="1" spans="1:6">
      <c r="A11" s="43" t="s">
        <v>74</v>
      </c>
      <c r="B11" s="44" t="s">
        <v>75</v>
      </c>
      <c r="C11" s="43"/>
      <c r="D11" s="29"/>
      <c r="E11" s="30"/>
      <c r="F11" s="27" t="str">
        <f t="shared" si="1"/>
        <v/>
      </c>
    </row>
    <row r="12" ht="24" customHeight="1" spans="1:6">
      <c r="A12" s="43" t="s">
        <v>38</v>
      </c>
      <c r="B12" s="44" t="s">
        <v>76</v>
      </c>
      <c r="C12" s="43" t="s">
        <v>68</v>
      </c>
      <c r="D12" s="29">
        <v>200.5</v>
      </c>
      <c r="E12" s="30"/>
      <c r="F12" s="27" t="str">
        <f t="shared" si="1"/>
        <v/>
      </c>
    </row>
    <row r="13" ht="24" customHeight="1" spans="1:6">
      <c r="A13" s="43" t="s">
        <v>70</v>
      </c>
      <c r="B13" s="44" t="s">
        <v>77</v>
      </c>
      <c r="C13" s="43" t="s">
        <v>68</v>
      </c>
      <c r="D13" s="29"/>
      <c r="E13" s="30"/>
      <c r="F13" s="27" t="str">
        <f t="shared" si="1"/>
        <v/>
      </c>
    </row>
    <row r="14" ht="24" customHeight="1" spans="1:6">
      <c r="A14" s="43" t="s">
        <v>78</v>
      </c>
      <c r="B14" s="44" t="s">
        <v>79</v>
      </c>
      <c r="C14" s="43"/>
      <c r="D14" s="29"/>
      <c r="E14" s="30"/>
      <c r="F14" s="27" t="str">
        <f t="shared" si="1"/>
        <v/>
      </c>
    </row>
    <row r="15" ht="24" customHeight="1" spans="1:6">
      <c r="A15" s="43" t="s">
        <v>80</v>
      </c>
      <c r="B15" s="44" t="s">
        <v>81</v>
      </c>
      <c r="C15" s="43"/>
      <c r="D15" s="29"/>
      <c r="E15" s="30"/>
      <c r="F15" s="27" t="str">
        <f t="shared" si="1"/>
        <v/>
      </c>
    </row>
    <row r="16" ht="24" customHeight="1" spans="1:6">
      <c r="A16" s="43" t="s">
        <v>35</v>
      </c>
      <c r="B16" s="44" t="s">
        <v>82</v>
      </c>
      <c r="C16" s="43" t="s">
        <v>68</v>
      </c>
      <c r="D16" s="29">
        <v>709.1</v>
      </c>
      <c r="E16" s="30"/>
      <c r="F16" s="27" t="str">
        <f t="shared" ref="F8:F30" si="2">IF(E16&gt;0,ROUND(D16*E16,2),"")</f>
        <v/>
      </c>
    </row>
    <row r="17" ht="24" customHeight="1" spans="1:6">
      <c r="A17" s="43" t="s">
        <v>83</v>
      </c>
      <c r="B17" s="44" t="s">
        <v>84</v>
      </c>
      <c r="C17" s="43"/>
      <c r="D17" s="29"/>
      <c r="E17" s="28"/>
      <c r="F17" s="27" t="str">
        <f t="shared" si="2"/>
        <v/>
      </c>
    </row>
    <row r="18" ht="24" customHeight="1" spans="1:6">
      <c r="A18" s="43" t="s">
        <v>85</v>
      </c>
      <c r="B18" s="44" t="s">
        <v>86</v>
      </c>
      <c r="C18" s="43"/>
      <c r="D18" s="29"/>
      <c r="E18" s="28"/>
      <c r="F18" s="27" t="str">
        <f t="shared" si="2"/>
        <v/>
      </c>
    </row>
    <row r="19" ht="24" customHeight="1" spans="1:6">
      <c r="A19" s="43" t="s">
        <v>72</v>
      </c>
      <c r="B19" s="44" t="s">
        <v>87</v>
      </c>
      <c r="C19" s="43" t="s">
        <v>68</v>
      </c>
      <c r="D19" s="29">
        <v>319</v>
      </c>
      <c r="E19" s="28"/>
      <c r="F19" s="27" t="str">
        <f t="shared" si="2"/>
        <v/>
      </c>
    </row>
    <row r="20" ht="24" customHeight="1" spans="1:6">
      <c r="A20" s="38" t="s">
        <v>88</v>
      </c>
      <c r="B20" s="36" t="s">
        <v>89</v>
      </c>
      <c r="C20" s="38"/>
      <c r="D20" s="39"/>
      <c r="E20" s="28"/>
      <c r="F20" s="27" t="str">
        <f t="shared" si="2"/>
        <v/>
      </c>
    </row>
    <row r="21" ht="24" customHeight="1" spans="1:6">
      <c r="A21" s="38" t="s">
        <v>90</v>
      </c>
      <c r="B21" s="36" t="s">
        <v>91</v>
      </c>
      <c r="C21" s="38"/>
      <c r="D21" s="39"/>
      <c r="E21" s="28"/>
      <c r="F21" s="27" t="str">
        <f t="shared" si="2"/>
        <v/>
      </c>
    </row>
    <row r="22" ht="24" customHeight="1" spans="1:6">
      <c r="A22" s="38" t="s">
        <v>70</v>
      </c>
      <c r="B22" s="36" t="s">
        <v>92</v>
      </c>
      <c r="C22" s="38" t="s">
        <v>68</v>
      </c>
      <c r="D22" s="39">
        <v>9.1</v>
      </c>
      <c r="E22" s="28"/>
      <c r="F22" s="27" t="str">
        <f t="shared" si="2"/>
        <v/>
      </c>
    </row>
    <row r="23" ht="24" customHeight="1" spans="1:6">
      <c r="A23" s="38" t="s">
        <v>72</v>
      </c>
      <c r="B23" s="36" t="s">
        <v>93</v>
      </c>
      <c r="C23" s="35" t="s">
        <v>68</v>
      </c>
      <c r="D23" s="39">
        <v>6.8</v>
      </c>
      <c r="E23" s="28"/>
      <c r="F23" s="27" t="str">
        <f t="shared" si="2"/>
        <v/>
      </c>
    </row>
    <row r="24" ht="24" customHeight="1" spans="1:6">
      <c r="A24" s="38" t="s">
        <v>94</v>
      </c>
      <c r="B24" s="36" t="s">
        <v>95</v>
      </c>
      <c r="C24" s="38" t="s">
        <v>68</v>
      </c>
      <c r="D24" s="39">
        <v>68.3</v>
      </c>
      <c r="E24" s="28"/>
      <c r="F24" s="27" t="str">
        <f t="shared" si="2"/>
        <v/>
      </c>
    </row>
    <row r="25" ht="24" customHeight="1" spans="1:6">
      <c r="A25" s="38"/>
      <c r="B25" s="36"/>
      <c r="C25" s="35"/>
      <c r="D25" s="39"/>
      <c r="E25" s="56"/>
      <c r="F25" s="27" t="str">
        <f t="shared" si="2"/>
        <v/>
      </c>
    </row>
    <row r="26" ht="24" customHeight="1" spans="1:6">
      <c r="A26" s="38"/>
      <c r="B26" s="36"/>
      <c r="C26" s="35"/>
      <c r="D26" s="39"/>
      <c r="E26" s="56"/>
      <c r="F26" s="27" t="str">
        <f t="shared" si="2"/>
        <v/>
      </c>
    </row>
    <row r="27" ht="24" customHeight="1" spans="1:6">
      <c r="A27" s="38"/>
      <c r="B27" s="36"/>
      <c r="C27" s="35"/>
      <c r="D27" s="39"/>
      <c r="E27" s="56"/>
      <c r="F27" s="27" t="str">
        <f t="shared" si="2"/>
        <v/>
      </c>
    </row>
    <row r="28" ht="24" customHeight="1" spans="1:6">
      <c r="A28" s="38"/>
      <c r="B28" s="36"/>
      <c r="C28" s="38"/>
      <c r="D28" s="39"/>
      <c r="E28" s="26"/>
      <c r="F28" s="27" t="str">
        <f t="shared" si="2"/>
        <v/>
      </c>
    </row>
    <row r="29" ht="24" customHeight="1" spans="1:6">
      <c r="A29" s="38"/>
      <c r="B29" s="36"/>
      <c r="C29" s="35"/>
      <c r="D29" s="39"/>
      <c r="E29" s="26"/>
      <c r="F29" s="27" t="str">
        <f t="shared" si="2"/>
        <v/>
      </c>
    </row>
    <row r="30" ht="24" customHeight="1" spans="1:6">
      <c r="A30" s="38"/>
      <c r="B30" s="36"/>
      <c r="C30" s="35"/>
      <c r="D30" s="39"/>
      <c r="E30" s="26"/>
      <c r="F30" s="27" t="str">
        <f t="shared" si="2"/>
        <v/>
      </c>
    </row>
    <row r="31" ht="40" customHeight="1" spans="1:6">
      <c r="A31" s="57" t="s">
        <v>96</v>
      </c>
      <c r="B31" s="57"/>
      <c r="C31" s="57"/>
      <c r="D31" s="57"/>
      <c r="E31" s="57"/>
      <c r="F31" s="58">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7" sqref="E7"/>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97</v>
      </c>
      <c r="B2" s="18"/>
      <c r="C2" s="18"/>
      <c r="D2" s="18"/>
      <c r="E2" s="18"/>
      <c r="F2" s="18"/>
    </row>
    <row r="3" ht="25" customHeight="1" spans="1:6">
      <c r="A3" s="19" t="str">
        <f>'200章'!A3</f>
        <v>合同段:杭锦旗乌兰宿亥桥危桥建设工程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98</v>
      </c>
      <c r="B5" s="44" t="s">
        <v>99</v>
      </c>
      <c r="C5" s="24"/>
      <c r="D5" s="25"/>
      <c r="E5" s="28"/>
      <c r="F5" s="27" t="str">
        <f t="shared" ref="F5:F24" si="0">IF(E5&gt;0,ROUND(D5*E5,2),"")</f>
        <v/>
      </c>
    </row>
    <row r="6" ht="24" customHeight="1" spans="1:6">
      <c r="A6" s="43" t="s">
        <v>100</v>
      </c>
      <c r="B6" s="44" t="s">
        <v>101</v>
      </c>
      <c r="C6" s="24"/>
      <c r="D6" s="25"/>
      <c r="E6" s="28"/>
      <c r="F6" s="27" t="str">
        <f t="shared" si="0"/>
        <v/>
      </c>
    </row>
    <row r="7" ht="24" customHeight="1" spans="1:6">
      <c r="A7" s="43" t="s">
        <v>35</v>
      </c>
      <c r="B7" s="44" t="s">
        <v>102</v>
      </c>
      <c r="C7" s="24" t="s">
        <v>103</v>
      </c>
      <c r="D7" s="29">
        <v>370</v>
      </c>
      <c r="E7" s="30"/>
      <c r="F7" s="27" t="str">
        <f t="shared" si="0"/>
        <v/>
      </c>
    </row>
    <row r="8" ht="24" customHeight="1" spans="1:6">
      <c r="A8" s="43" t="s">
        <v>104</v>
      </c>
      <c r="B8" s="44" t="s">
        <v>105</v>
      </c>
      <c r="C8" s="24"/>
      <c r="D8" s="29"/>
      <c r="E8" s="30"/>
      <c r="F8" s="27" t="str">
        <f t="shared" si="0"/>
        <v/>
      </c>
    </row>
    <row r="9" ht="24" customHeight="1" spans="1:6">
      <c r="A9" s="43" t="s">
        <v>106</v>
      </c>
      <c r="B9" s="44" t="s">
        <v>105</v>
      </c>
      <c r="C9" s="24"/>
      <c r="D9" s="29"/>
      <c r="E9" s="30"/>
      <c r="F9" s="27" t="str">
        <f t="shared" si="0"/>
        <v/>
      </c>
    </row>
    <row r="10" ht="24" customHeight="1" spans="1:6">
      <c r="A10" s="43" t="s">
        <v>35</v>
      </c>
      <c r="B10" s="44" t="s">
        <v>107</v>
      </c>
      <c r="C10" s="24" t="s">
        <v>68</v>
      </c>
      <c r="D10" s="29"/>
      <c r="E10" s="30"/>
      <c r="F10" s="27" t="str">
        <f t="shared" si="0"/>
        <v/>
      </c>
    </row>
    <row r="11" ht="24" customHeight="1" spans="1:6">
      <c r="A11" s="43" t="s">
        <v>108</v>
      </c>
      <c r="B11" s="44" t="s">
        <v>109</v>
      </c>
      <c r="C11" s="24"/>
      <c r="D11" s="29"/>
      <c r="E11" s="30"/>
      <c r="F11" s="27" t="str">
        <f t="shared" si="0"/>
        <v/>
      </c>
    </row>
    <row r="12" ht="24" customHeight="1" spans="1:6">
      <c r="A12" s="43" t="s">
        <v>110</v>
      </c>
      <c r="B12" s="44" t="s">
        <v>111</v>
      </c>
      <c r="C12" s="24" t="s">
        <v>68</v>
      </c>
      <c r="D12" s="29"/>
      <c r="E12" s="30"/>
      <c r="F12" s="27" t="str">
        <f t="shared" si="0"/>
        <v/>
      </c>
    </row>
    <row r="13" ht="24" customHeight="1" spans="1:6">
      <c r="A13" s="43" t="s">
        <v>35</v>
      </c>
      <c r="B13" s="44" t="s">
        <v>112</v>
      </c>
      <c r="C13" s="24" t="s">
        <v>68</v>
      </c>
      <c r="D13" s="29"/>
      <c r="E13" s="30"/>
      <c r="F13" s="27" t="str">
        <f t="shared" si="0"/>
        <v/>
      </c>
    </row>
    <row r="14" ht="24" customHeight="1" spans="1:6">
      <c r="A14" s="48"/>
      <c r="B14" s="49"/>
      <c r="C14" s="52"/>
      <c r="D14" s="50"/>
      <c r="E14" s="30"/>
      <c r="F14" s="27" t="str">
        <f t="shared" si="0"/>
        <v/>
      </c>
    </row>
    <row r="15" ht="24" customHeight="1" spans="1:6">
      <c r="A15" s="48"/>
      <c r="B15" s="49"/>
      <c r="C15" s="52"/>
      <c r="D15" s="50"/>
      <c r="E15" s="30"/>
      <c r="F15" s="27" t="str">
        <f t="shared" si="0"/>
        <v/>
      </c>
    </row>
    <row r="16" ht="24" customHeight="1" spans="1:6">
      <c r="A16" s="48"/>
      <c r="B16" s="49"/>
      <c r="C16" s="52"/>
      <c r="D16" s="50"/>
      <c r="E16" s="30"/>
      <c r="F16" s="27" t="str">
        <f t="shared" si="0"/>
        <v/>
      </c>
    </row>
    <row r="17" ht="24" customHeight="1" spans="1:6">
      <c r="A17" s="48"/>
      <c r="B17" s="49"/>
      <c r="C17" s="52"/>
      <c r="D17" s="50"/>
      <c r="E17" s="30"/>
      <c r="F17" s="27" t="str">
        <f t="shared" si="0"/>
        <v/>
      </c>
    </row>
    <row r="18" ht="24" customHeight="1" spans="1:6">
      <c r="A18" s="48"/>
      <c r="B18" s="49"/>
      <c r="C18" s="52"/>
      <c r="D18" s="50"/>
      <c r="E18" s="30"/>
      <c r="F18" s="27" t="str">
        <f t="shared" si="0"/>
        <v/>
      </c>
    </row>
    <row r="19" ht="24" customHeight="1" spans="1:6">
      <c r="A19" s="48"/>
      <c r="B19" s="49"/>
      <c r="C19" s="52"/>
      <c r="D19" s="50"/>
      <c r="E19" s="30"/>
      <c r="F19" s="27" t="str">
        <f t="shared" si="0"/>
        <v/>
      </c>
    </row>
    <row r="20" ht="24" customHeight="1" spans="1:6">
      <c r="A20" s="48"/>
      <c r="B20" s="49"/>
      <c r="C20" s="52"/>
      <c r="D20" s="50"/>
      <c r="E20" s="47"/>
      <c r="F20" s="27" t="str">
        <f t="shared" si="0"/>
        <v/>
      </c>
    </row>
    <row r="21" ht="24" customHeight="1" spans="1:6">
      <c r="A21" s="48"/>
      <c r="B21" s="49"/>
      <c r="C21" s="52"/>
      <c r="D21" s="50"/>
      <c r="E21" s="47"/>
      <c r="F21" s="27" t="str">
        <f t="shared" si="0"/>
        <v/>
      </c>
    </row>
    <row r="22" ht="24" customHeight="1" spans="1:6">
      <c r="A22" s="48"/>
      <c r="B22" s="49"/>
      <c r="C22" s="52"/>
      <c r="D22" s="50"/>
      <c r="E22" s="47"/>
      <c r="F22" s="27" t="str">
        <f t="shared" si="0"/>
        <v/>
      </c>
    </row>
    <row r="23" ht="24" customHeight="1" spans="1:6">
      <c r="A23" s="48"/>
      <c r="B23" s="49"/>
      <c r="C23" s="52"/>
      <c r="D23" s="50"/>
      <c r="E23" s="47"/>
      <c r="F23" s="27" t="str">
        <f t="shared" si="0"/>
        <v/>
      </c>
    </row>
    <row r="24" ht="24" customHeight="1" spans="1:6">
      <c r="A24" s="48"/>
      <c r="B24" s="49"/>
      <c r="C24" s="52"/>
      <c r="D24" s="50"/>
      <c r="E24" s="28"/>
      <c r="F24" s="27" t="str">
        <f t="shared" si="0"/>
        <v/>
      </c>
    </row>
    <row r="25" ht="24" customHeight="1" spans="1:6">
      <c r="A25" s="52"/>
      <c r="B25" s="53"/>
      <c r="C25" s="52"/>
      <c r="D25" s="50"/>
      <c r="E25" s="28"/>
      <c r="F25" s="27"/>
    </row>
    <row r="26" ht="24" customHeight="1" spans="1:6">
      <c r="A26" s="52"/>
      <c r="B26" s="53"/>
      <c r="C26" s="52"/>
      <c r="D26" s="50"/>
      <c r="E26" s="28"/>
      <c r="F26" s="27"/>
    </row>
    <row r="27" ht="24" customHeight="1" spans="1:6">
      <c r="A27" s="52"/>
      <c r="B27" s="53"/>
      <c r="C27" s="52"/>
      <c r="D27" s="50"/>
      <c r="E27" s="28"/>
      <c r="F27" s="27"/>
    </row>
    <row r="28" ht="24" customHeight="1" spans="1:6">
      <c r="A28" s="38"/>
      <c r="B28" s="54"/>
      <c r="C28" s="35"/>
      <c r="D28" s="51"/>
      <c r="E28" s="28"/>
      <c r="F28" s="27" t="str">
        <f t="shared" ref="F28:F36" si="1">IF(E28&gt;0,ROUND(D28*E28,2),"")</f>
        <v/>
      </c>
    </row>
    <row r="29" ht="24" customHeight="1" spans="1:6">
      <c r="A29" s="38"/>
      <c r="B29" s="54"/>
      <c r="C29" s="35"/>
      <c r="D29" s="51"/>
      <c r="E29" s="39"/>
      <c r="F29" s="27" t="str">
        <f t="shared" si="1"/>
        <v/>
      </c>
    </row>
    <row r="30" ht="24" customHeight="1" spans="1:6">
      <c r="A30" s="38"/>
      <c r="B30" s="54"/>
      <c r="C30" s="35"/>
      <c r="D30" s="51"/>
      <c r="E30" s="28"/>
      <c r="F30" s="27" t="str">
        <f t="shared" si="1"/>
        <v/>
      </c>
    </row>
    <row r="31" ht="40" customHeight="1" spans="1:6">
      <c r="A31" s="40" t="s">
        <v>113</v>
      </c>
      <c r="B31" s="41"/>
      <c r="C31" s="41"/>
      <c r="D31" s="41"/>
      <c r="E31" s="41"/>
      <c r="F31" s="42">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9"/>
  <sheetViews>
    <sheetView showGridLines="0" showZeros="0" view="pageBreakPreview" zoomScaleNormal="100" topLeftCell="A46" workbookViewId="0">
      <selection activeCell="E53" sqref="E7:E53"/>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114</v>
      </c>
      <c r="B2" s="18"/>
      <c r="C2" s="18"/>
      <c r="D2" s="18"/>
      <c r="E2" s="18"/>
      <c r="F2" s="18"/>
    </row>
    <row r="3" ht="25" customHeight="1" spans="1:6">
      <c r="A3" s="19" t="str">
        <f>'200章'!A3</f>
        <v>合同段:杭锦旗乌兰宿亥桥危桥建设工程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115</v>
      </c>
      <c r="B5" s="44" t="s">
        <v>116</v>
      </c>
      <c r="C5" s="43"/>
      <c r="D5" s="25"/>
      <c r="E5" s="28"/>
      <c r="F5" s="27" t="str">
        <f>IF(E5&gt;0,ROUND(D5*E5,2),"")</f>
        <v/>
      </c>
    </row>
    <row r="6" ht="24" customHeight="1" spans="1:6">
      <c r="A6" s="43" t="s">
        <v>117</v>
      </c>
      <c r="B6" s="44" t="s">
        <v>118</v>
      </c>
      <c r="C6" s="43"/>
      <c r="D6" s="25"/>
      <c r="E6" s="28"/>
      <c r="F6" s="27" t="str">
        <f t="shared" ref="F6:F37" si="0">IF(E6&gt;0,ROUND(D6*E6,2),"")</f>
        <v/>
      </c>
    </row>
    <row r="7" ht="24" customHeight="1" spans="1:6">
      <c r="A7" s="43" t="s">
        <v>35</v>
      </c>
      <c r="B7" s="44" t="s">
        <v>119</v>
      </c>
      <c r="C7" s="43" t="s">
        <v>120</v>
      </c>
      <c r="D7" s="29">
        <v>8199.4</v>
      </c>
      <c r="E7" s="30"/>
      <c r="F7" s="27" t="str">
        <f t="shared" si="0"/>
        <v/>
      </c>
    </row>
    <row r="8" ht="24" customHeight="1" spans="1:6">
      <c r="A8" s="43" t="s">
        <v>38</v>
      </c>
      <c r="B8" s="44" t="s">
        <v>121</v>
      </c>
      <c r="C8" s="43" t="s">
        <v>120</v>
      </c>
      <c r="D8" s="29">
        <v>12767.5</v>
      </c>
      <c r="E8" s="30"/>
      <c r="F8" s="27" t="str">
        <f t="shared" si="0"/>
        <v/>
      </c>
    </row>
    <row r="9" ht="24" customHeight="1" spans="1:6">
      <c r="A9" s="43" t="s">
        <v>122</v>
      </c>
      <c r="B9" s="44" t="s">
        <v>123</v>
      </c>
      <c r="C9" s="43"/>
      <c r="D9" s="29"/>
      <c r="E9" s="30"/>
      <c r="F9" s="27" t="str">
        <f t="shared" si="0"/>
        <v/>
      </c>
    </row>
    <row r="10" ht="24" customHeight="1" spans="1:6">
      <c r="A10" s="43" t="s">
        <v>35</v>
      </c>
      <c r="B10" s="44" t="s">
        <v>119</v>
      </c>
      <c r="C10" s="43" t="s">
        <v>120</v>
      </c>
      <c r="D10" s="29">
        <v>1679.7</v>
      </c>
      <c r="E10" s="30"/>
      <c r="F10" s="27" t="str">
        <f t="shared" si="0"/>
        <v/>
      </c>
    </row>
    <row r="11" ht="24" customHeight="1" spans="1:6">
      <c r="A11" s="43" t="s">
        <v>38</v>
      </c>
      <c r="B11" s="44" t="s">
        <v>121</v>
      </c>
      <c r="C11" s="43" t="s">
        <v>120</v>
      </c>
      <c r="D11" s="29">
        <v>5136.2</v>
      </c>
      <c r="E11" s="30"/>
      <c r="F11" s="27" t="str">
        <f t="shared" si="0"/>
        <v/>
      </c>
    </row>
    <row r="12" ht="24" customHeight="1" spans="1:6">
      <c r="A12" s="43" t="s">
        <v>124</v>
      </c>
      <c r="B12" s="44" t="s">
        <v>125</v>
      </c>
      <c r="C12" s="43"/>
      <c r="D12" s="29"/>
      <c r="E12" s="30"/>
      <c r="F12" s="27" t="str">
        <f t="shared" si="0"/>
        <v/>
      </c>
    </row>
    <row r="13" ht="24" customHeight="1" spans="1:6">
      <c r="A13" s="43" t="s">
        <v>35</v>
      </c>
      <c r="B13" s="44" t="s">
        <v>119</v>
      </c>
      <c r="C13" s="43" t="s">
        <v>120</v>
      </c>
      <c r="D13" s="29">
        <v>1625.2</v>
      </c>
      <c r="E13" s="30"/>
      <c r="F13" s="27" t="str">
        <f t="shared" si="0"/>
        <v/>
      </c>
    </row>
    <row r="14" ht="24" customHeight="1" spans="1:6">
      <c r="A14" s="43" t="s">
        <v>38</v>
      </c>
      <c r="B14" s="44" t="s">
        <v>121</v>
      </c>
      <c r="C14" s="43" t="s">
        <v>120</v>
      </c>
      <c r="D14" s="29">
        <v>9683.2</v>
      </c>
      <c r="E14" s="30"/>
      <c r="F14" s="27" t="str">
        <f t="shared" si="0"/>
        <v/>
      </c>
    </row>
    <row r="15" ht="24" customHeight="1" spans="1:6">
      <c r="A15" s="43" t="s">
        <v>126</v>
      </c>
      <c r="B15" s="44" t="s">
        <v>127</v>
      </c>
      <c r="C15" s="43"/>
      <c r="D15" s="29"/>
      <c r="E15" s="30"/>
      <c r="F15" s="27" t="str">
        <f t="shared" si="0"/>
        <v/>
      </c>
    </row>
    <row r="16" ht="24" customHeight="1" spans="1:6">
      <c r="A16" s="43" t="s">
        <v>35</v>
      </c>
      <c r="B16" s="44" t="s">
        <v>119</v>
      </c>
      <c r="C16" s="43" t="s">
        <v>120</v>
      </c>
      <c r="D16" s="29"/>
      <c r="E16" s="30"/>
      <c r="F16" s="27" t="str">
        <f t="shared" si="0"/>
        <v/>
      </c>
    </row>
    <row r="17" ht="24" customHeight="1" spans="1:6">
      <c r="A17" s="43" t="s">
        <v>38</v>
      </c>
      <c r="B17" s="44" t="s">
        <v>121</v>
      </c>
      <c r="C17" s="43" t="s">
        <v>120</v>
      </c>
      <c r="D17" s="29">
        <v>11439.7</v>
      </c>
      <c r="E17" s="30"/>
      <c r="F17" s="27" t="str">
        <f t="shared" si="0"/>
        <v/>
      </c>
    </row>
    <row r="18" ht="24" customHeight="1" spans="1:6">
      <c r="A18" s="43" t="s">
        <v>128</v>
      </c>
      <c r="B18" s="44" t="s">
        <v>129</v>
      </c>
      <c r="C18" s="43"/>
      <c r="D18" s="29"/>
      <c r="E18" s="30"/>
      <c r="F18" s="27" t="str">
        <f t="shared" si="0"/>
        <v/>
      </c>
    </row>
    <row r="19" ht="24" customHeight="1" spans="1:6">
      <c r="A19" s="43" t="s">
        <v>130</v>
      </c>
      <c r="B19" s="44" t="s">
        <v>129</v>
      </c>
      <c r="C19" s="43"/>
      <c r="D19" s="29"/>
      <c r="E19" s="30"/>
      <c r="F19" s="27" t="str">
        <f t="shared" si="0"/>
        <v/>
      </c>
    </row>
    <row r="20" ht="24" customHeight="1" spans="1:6">
      <c r="A20" s="43" t="s">
        <v>35</v>
      </c>
      <c r="B20" s="44" t="s">
        <v>131</v>
      </c>
      <c r="C20" s="43" t="s">
        <v>132</v>
      </c>
      <c r="D20" s="29">
        <v>188</v>
      </c>
      <c r="E20" s="47"/>
      <c r="F20" s="27" t="str">
        <f t="shared" si="0"/>
        <v/>
      </c>
    </row>
    <row r="21" ht="24" customHeight="1" spans="1:6">
      <c r="A21" s="43" t="s">
        <v>133</v>
      </c>
      <c r="B21" s="44" t="s">
        <v>134</v>
      </c>
      <c r="C21" s="43"/>
      <c r="D21" s="29"/>
      <c r="E21" s="47"/>
      <c r="F21" s="27" t="str">
        <f t="shared" si="0"/>
        <v/>
      </c>
    </row>
    <row r="22" ht="24" customHeight="1" spans="1:6">
      <c r="A22" s="43" t="s">
        <v>135</v>
      </c>
      <c r="B22" s="44" t="s">
        <v>136</v>
      </c>
      <c r="C22" s="43" t="s">
        <v>68</v>
      </c>
      <c r="D22" s="29"/>
      <c r="E22" s="47"/>
      <c r="F22" s="27" t="str">
        <f t="shared" si="0"/>
        <v/>
      </c>
    </row>
    <row r="23" ht="24" customHeight="1" spans="1:6">
      <c r="A23" s="43" t="s">
        <v>137</v>
      </c>
      <c r="B23" s="44" t="s">
        <v>138</v>
      </c>
      <c r="C23" s="43"/>
      <c r="D23" s="29"/>
      <c r="E23" s="47"/>
      <c r="F23" s="27" t="str">
        <f t="shared" si="0"/>
        <v/>
      </c>
    </row>
    <row r="24" ht="24" customHeight="1" spans="1:6">
      <c r="A24" s="43" t="s">
        <v>70</v>
      </c>
      <c r="B24" s="44" t="s">
        <v>139</v>
      </c>
      <c r="C24" s="43" t="s">
        <v>68</v>
      </c>
      <c r="D24" s="29">
        <v>17.2</v>
      </c>
      <c r="E24" s="28"/>
      <c r="F24" s="27" t="str">
        <f t="shared" si="0"/>
        <v/>
      </c>
    </row>
    <row r="25" ht="24" customHeight="1" spans="1:6">
      <c r="A25" s="43" t="s">
        <v>72</v>
      </c>
      <c r="B25" s="44" t="s">
        <v>140</v>
      </c>
      <c r="C25" s="43" t="s">
        <v>68</v>
      </c>
      <c r="D25" s="29">
        <v>34.3</v>
      </c>
      <c r="E25" s="28"/>
      <c r="F25" s="27" t="str">
        <f t="shared" si="0"/>
        <v/>
      </c>
    </row>
    <row r="26" ht="24" customHeight="1" spans="1:6">
      <c r="A26" s="43" t="s">
        <v>141</v>
      </c>
      <c r="B26" s="44" t="s">
        <v>142</v>
      </c>
      <c r="C26" s="43" t="s">
        <v>68</v>
      </c>
      <c r="D26" s="29"/>
      <c r="E26" s="28"/>
      <c r="F26" s="27" t="str">
        <f t="shared" si="0"/>
        <v/>
      </c>
    </row>
    <row r="27" ht="24" customHeight="1" spans="1:6">
      <c r="A27" s="43" t="s">
        <v>35</v>
      </c>
      <c r="B27" s="44" t="s">
        <v>143</v>
      </c>
      <c r="C27" s="43" t="s">
        <v>68</v>
      </c>
      <c r="D27" s="29">
        <v>0.9</v>
      </c>
      <c r="E27" s="28"/>
      <c r="F27" s="27" t="str">
        <f t="shared" si="0"/>
        <v/>
      </c>
    </row>
    <row r="28" ht="24" customHeight="1" spans="1:6">
      <c r="A28" s="43" t="s">
        <v>38</v>
      </c>
      <c r="B28" s="44" t="s">
        <v>144</v>
      </c>
      <c r="C28" s="43" t="s">
        <v>68</v>
      </c>
      <c r="D28" s="29">
        <v>0.86</v>
      </c>
      <c r="E28" s="28"/>
      <c r="F28" s="27" t="str">
        <f t="shared" si="0"/>
        <v/>
      </c>
    </row>
    <row r="29" ht="24" customHeight="1" spans="1:6">
      <c r="A29" s="43" t="s">
        <v>145</v>
      </c>
      <c r="B29" s="44" t="s">
        <v>146</v>
      </c>
      <c r="C29" s="43" t="s">
        <v>68</v>
      </c>
      <c r="D29" s="29"/>
      <c r="E29" s="28"/>
      <c r="F29" s="27" t="str">
        <f t="shared" si="0"/>
        <v/>
      </c>
    </row>
    <row r="30" ht="24" customHeight="1" spans="1:6">
      <c r="A30" s="43" t="s">
        <v>35</v>
      </c>
      <c r="B30" s="44" t="s">
        <v>147</v>
      </c>
      <c r="C30" s="43" t="s">
        <v>68</v>
      </c>
      <c r="D30" s="29">
        <v>3.5</v>
      </c>
      <c r="E30" s="28"/>
      <c r="F30" s="27" t="str">
        <f t="shared" si="0"/>
        <v/>
      </c>
    </row>
    <row r="31" ht="24" customHeight="1" spans="1:6">
      <c r="A31" s="43" t="s">
        <v>38</v>
      </c>
      <c r="B31" s="44" t="s">
        <v>148</v>
      </c>
      <c r="C31" s="43" t="s">
        <v>68</v>
      </c>
      <c r="D31" s="29">
        <v>63.7</v>
      </c>
      <c r="E31" s="28"/>
      <c r="F31" s="27" t="str">
        <f t="shared" si="0"/>
        <v/>
      </c>
    </row>
    <row r="32" ht="24" customHeight="1" spans="1:6">
      <c r="A32" s="43" t="s">
        <v>149</v>
      </c>
      <c r="B32" s="44" t="s">
        <v>150</v>
      </c>
      <c r="C32" s="43" t="s">
        <v>68</v>
      </c>
      <c r="D32" s="29"/>
      <c r="E32" s="28"/>
      <c r="F32" s="27" t="str">
        <f t="shared" si="0"/>
        <v/>
      </c>
    </row>
    <row r="33" ht="24" customHeight="1" spans="1:6">
      <c r="A33" s="43" t="s">
        <v>35</v>
      </c>
      <c r="B33" s="44" t="s">
        <v>151</v>
      </c>
      <c r="C33" s="43" t="s">
        <v>68</v>
      </c>
      <c r="D33" s="29">
        <v>12.6</v>
      </c>
      <c r="E33" s="28"/>
      <c r="F33" s="27" t="str">
        <f t="shared" si="0"/>
        <v/>
      </c>
    </row>
    <row r="34" ht="24" customHeight="1" spans="1:6">
      <c r="A34" s="43" t="s">
        <v>38</v>
      </c>
      <c r="B34" s="44" t="s">
        <v>152</v>
      </c>
      <c r="C34" s="43" t="s">
        <v>68</v>
      </c>
      <c r="D34" s="29">
        <v>9</v>
      </c>
      <c r="E34" s="28"/>
      <c r="F34" s="27" t="str">
        <f t="shared" si="0"/>
        <v/>
      </c>
    </row>
    <row r="35" ht="24" customHeight="1" spans="1:6">
      <c r="A35" s="43" t="s">
        <v>70</v>
      </c>
      <c r="B35" s="44" t="s">
        <v>153</v>
      </c>
      <c r="C35" s="43" t="s">
        <v>68</v>
      </c>
      <c r="D35" s="29">
        <v>12.8</v>
      </c>
      <c r="E35" s="28"/>
      <c r="F35" s="27" t="str">
        <f t="shared" si="0"/>
        <v/>
      </c>
    </row>
    <row r="36" ht="24" customHeight="1" spans="1:6">
      <c r="A36" s="43" t="s">
        <v>154</v>
      </c>
      <c r="B36" s="44" t="s">
        <v>155</v>
      </c>
      <c r="C36" s="43"/>
      <c r="D36" s="29"/>
      <c r="E36" s="28"/>
      <c r="F36" s="27" t="str">
        <f t="shared" si="0"/>
        <v/>
      </c>
    </row>
    <row r="37" ht="24" customHeight="1" spans="1:6">
      <c r="A37" s="43" t="s">
        <v>156</v>
      </c>
      <c r="B37" s="44" t="s">
        <v>157</v>
      </c>
      <c r="C37" s="43" t="s">
        <v>120</v>
      </c>
      <c r="D37" s="29">
        <v>1974</v>
      </c>
      <c r="E37" s="28"/>
      <c r="F37" s="27" t="str">
        <f t="shared" si="0"/>
        <v/>
      </c>
    </row>
    <row r="38" ht="24" customHeight="1" spans="1:6">
      <c r="A38" s="43" t="s">
        <v>158</v>
      </c>
      <c r="B38" s="44" t="s">
        <v>159</v>
      </c>
      <c r="C38" s="43"/>
      <c r="D38" s="29"/>
      <c r="E38" s="28"/>
      <c r="F38" s="27" t="str">
        <f t="shared" ref="F38:F58" si="1">IF(E38&gt;0,ROUND(D38*E38,2),"")</f>
        <v/>
      </c>
    </row>
    <row r="39" ht="24" customHeight="1" spans="1:6">
      <c r="A39" s="43" t="s">
        <v>160</v>
      </c>
      <c r="B39" s="44" t="s">
        <v>161</v>
      </c>
      <c r="C39" s="43"/>
      <c r="D39" s="29"/>
      <c r="E39" s="28"/>
      <c r="F39" s="27" t="str">
        <f t="shared" si="1"/>
        <v/>
      </c>
    </row>
    <row r="40" ht="24" customHeight="1" spans="1:6">
      <c r="A40" s="43" t="s">
        <v>35</v>
      </c>
      <c r="B40" s="44" t="s">
        <v>162</v>
      </c>
      <c r="C40" s="43" t="s">
        <v>68</v>
      </c>
      <c r="D40" s="29">
        <v>54</v>
      </c>
      <c r="E40" s="28"/>
      <c r="F40" s="27" t="str">
        <f t="shared" si="1"/>
        <v/>
      </c>
    </row>
    <row r="41" ht="24" customHeight="1" spans="1:6">
      <c r="A41" s="43" t="s">
        <v>163</v>
      </c>
      <c r="B41" s="44" t="s">
        <v>164</v>
      </c>
      <c r="C41" s="43"/>
      <c r="D41" s="29"/>
      <c r="E41" s="28"/>
      <c r="F41" s="27" t="str">
        <f t="shared" si="1"/>
        <v/>
      </c>
    </row>
    <row r="42" ht="24" customHeight="1" spans="1:6">
      <c r="A42" s="43" t="s">
        <v>165</v>
      </c>
      <c r="B42" s="44" t="s">
        <v>166</v>
      </c>
      <c r="C42" s="43" t="s">
        <v>68</v>
      </c>
      <c r="D42" s="29"/>
      <c r="E42" s="28"/>
      <c r="F42" s="27" t="str">
        <f t="shared" si="1"/>
        <v/>
      </c>
    </row>
    <row r="43" ht="24" customHeight="1" spans="1:6">
      <c r="A43" s="43" t="s">
        <v>35</v>
      </c>
      <c r="B43" s="44" t="s">
        <v>167</v>
      </c>
      <c r="C43" s="43" t="s">
        <v>68</v>
      </c>
      <c r="D43" s="29">
        <v>34.4</v>
      </c>
      <c r="E43" s="28"/>
      <c r="F43" s="27" t="str">
        <f t="shared" si="1"/>
        <v/>
      </c>
    </row>
    <row r="44" ht="24" customHeight="1" spans="1:6">
      <c r="A44" s="43" t="s">
        <v>168</v>
      </c>
      <c r="B44" s="44" t="s">
        <v>169</v>
      </c>
      <c r="C44" s="43"/>
      <c r="D44" s="29"/>
      <c r="E44" s="28"/>
      <c r="F44" s="27" t="str">
        <f t="shared" si="1"/>
        <v/>
      </c>
    </row>
    <row r="45" ht="24" customHeight="1" spans="1:6">
      <c r="A45" s="43" t="s">
        <v>38</v>
      </c>
      <c r="B45" s="44" t="s">
        <v>170</v>
      </c>
      <c r="C45" s="43" t="s">
        <v>103</v>
      </c>
      <c r="D45" s="29">
        <v>11.8</v>
      </c>
      <c r="E45" s="28"/>
      <c r="F45" s="27" t="str">
        <f t="shared" si="1"/>
        <v/>
      </c>
    </row>
    <row r="46" ht="24" customHeight="1" spans="1:6">
      <c r="A46" s="43" t="s">
        <v>171</v>
      </c>
      <c r="B46" s="44" t="s">
        <v>172</v>
      </c>
      <c r="C46" s="43"/>
      <c r="D46" s="29"/>
      <c r="E46" s="28"/>
      <c r="F46" s="27" t="str">
        <f t="shared" si="1"/>
        <v/>
      </c>
    </row>
    <row r="47" ht="24" customHeight="1" spans="1:6">
      <c r="A47" s="43" t="s">
        <v>35</v>
      </c>
      <c r="B47" s="44" t="s">
        <v>173</v>
      </c>
      <c r="C47" s="43"/>
      <c r="D47" s="29"/>
      <c r="E47" s="28"/>
      <c r="F47" s="27" t="str">
        <f t="shared" si="1"/>
        <v/>
      </c>
    </row>
    <row r="48" ht="24" customHeight="1" spans="1:6">
      <c r="A48" s="43" t="s">
        <v>174</v>
      </c>
      <c r="B48" s="44" t="s">
        <v>175</v>
      </c>
      <c r="C48" s="43" t="s">
        <v>120</v>
      </c>
      <c r="D48" s="29">
        <v>405.6</v>
      </c>
      <c r="E48" s="28"/>
      <c r="F48" s="27" t="str">
        <f t="shared" si="1"/>
        <v/>
      </c>
    </row>
    <row r="49" ht="24" customHeight="1" spans="1:6">
      <c r="A49" s="43" t="s">
        <v>176</v>
      </c>
      <c r="B49" s="44" t="s">
        <v>177</v>
      </c>
      <c r="C49" s="43"/>
      <c r="D49" s="29"/>
      <c r="E49" s="28"/>
      <c r="F49" s="27" t="str">
        <f t="shared" si="1"/>
        <v/>
      </c>
    </row>
    <row r="50" ht="24" customHeight="1" spans="1:6">
      <c r="A50" s="43" t="s">
        <v>178</v>
      </c>
      <c r="B50" s="44" t="s">
        <v>179</v>
      </c>
      <c r="C50" s="43" t="s">
        <v>180</v>
      </c>
      <c r="D50" s="29"/>
      <c r="E50" s="28"/>
      <c r="F50" s="27" t="str">
        <f t="shared" si="1"/>
        <v/>
      </c>
    </row>
    <row r="51" ht="24" customHeight="1" spans="1:6">
      <c r="A51" s="43" t="s">
        <v>35</v>
      </c>
      <c r="B51" s="44" t="s">
        <v>181</v>
      </c>
      <c r="C51" s="43" t="s">
        <v>180</v>
      </c>
      <c r="D51" s="29">
        <v>40</v>
      </c>
      <c r="E51" s="28"/>
      <c r="F51" s="27" t="str">
        <f t="shared" si="1"/>
        <v/>
      </c>
    </row>
    <row r="52" ht="24" customHeight="1" spans="1:6">
      <c r="A52" s="48" t="s">
        <v>182</v>
      </c>
      <c r="B52" s="49" t="s">
        <v>183</v>
      </c>
      <c r="C52" s="48"/>
      <c r="D52" s="50"/>
      <c r="E52" s="28"/>
      <c r="F52" s="27" t="str">
        <f t="shared" si="1"/>
        <v/>
      </c>
    </row>
    <row r="53" ht="24" customHeight="1" spans="1:6">
      <c r="A53" s="48" t="s">
        <v>184</v>
      </c>
      <c r="B53" s="49" t="s">
        <v>185</v>
      </c>
      <c r="C53" s="48" t="s">
        <v>132</v>
      </c>
      <c r="D53" s="50">
        <v>6.8</v>
      </c>
      <c r="E53" s="28"/>
      <c r="F53" s="27" t="str">
        <f t="shared" si="1"/>
        <v/>
      </c>
    </row>
    <row r="54" ht="24" customHeight="1" spans="1:6">
      <c r="A54" s="48"/>
      <c r="B54" s="49"/>
      <c r="C54" s="48"/>
      <c r="D54" s="50"/>
      <c r="E54" s="28"/>
      <c r="F54" s="27" t="str">
        <f t="shared" si="1"/>
        <v/>
      </c>
    </row>
    <row r="55" ht="24" customHeight="1" spans="1:6">
      <c r="A55" s="48"/>
      <c r="B55" s="49"/>
      <c r="C55" s="48"/>
      <c r="D55" s="50"/>
      <c r="E55" s="28"/>
      <c r="F55" s="27" t="str">
        <f t="shared" si="1"/>
        <v/>
      </c>
    </row>
    <row r="56" ht="24" customHeight="1" spans="1:6">
      <c r="A56" s="38"/>
      <c r="B56" s="36"/>
      <c r="C56" s="38"/>
      <c r="D56" s="51"/>
      <c r="E56" s="28"/>
      <c r="F56" s="27" t="str">
        <f t="shared" si="1"/>
        <v/>
      </c>
    </row>
    <row r="57" ht="24" customHeight="1" spans="1:6">
      <c r="A57" s="38"/>
      <c r="B57" s="36"/>
      <c r="C57" s="38"/>
      <c r="D57" s="51"/>
      <c r="E57" s="39"/>
      <c r="F57" s="27" t="str">
        <f t="shared" si="1"/>
        <v/>
      </c>
    </row>
    <row r="58" ht="24" customHeight="1" spans="1:6">
      <c r="A58" s="38"/>
      <c r="B58" s="36"/>
      <c r="C58" s="38"/>
      <c r="D58" s="51"/>
      <c r="E58" s="28"/>
      <c r="F58" s="27" t="str">
        <f t="shared" si="1"/>
        <v/>
      </c>
    </row>
    <row r="59" ht="40" customHeight="1" spans="1:6">
      <c r="A59" s="40" t="s">
        <v>186</v>
      </c>
      <c r="B59" s="41"/>
      <c r="C59" s="41"/>
      <c r="D59" s="41"/>
      <c r="E59" s="41"/>
      <c r="F59" s="42">
        <f>SUM(F5:F58)</f>
        <v>0</v>
      </c>
    </row>
  </sheetData>
  <sheetProtection password="CC7A" sheet="1" objects="1"/>
  <mergeCells count="5">
    <mergeCell ref="A1:F1"/>
    <mergeCell ref="A2:F2"/>
    <mergeCell ref="A3:D3"/>
    <mergeCell ref="E3:F3"/>
    <mergeCell ref="A59:E59"/>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7" sqref="E7:E11"/>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187</v>
      </c>
      <c r="B2" s="18"/>
      <c r="C2" s="18"/>
      <c r="D2" s="18"/>
      <c r="E2" s="18"/>
      <c r="F2" s="18"/>
    </row>
    <row r="3" ht="25" customHeight="1" spans="1:6">
      <c r="A3" s="19" t="str">
        <f>'200章'!A3</f>
        <v>合同段:杭锦旗乌兰宿亥桥危桥建设工程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188</v>
      </c>
      <c r="B5" s="44" t="s">
        <v>189</v>
      </c>
      <c r="C5" s="43"/>
      <c r="D5" s="25"/>
      <c r="E5" s="26"/>
      <c r="F5" s="27" t="str">
        <f>IF(E5&gt;0,ROUND(D5*E5,2),"")</f>
        <v/>
      </c>
    </row>
    <row r="6" ht="24" customHeight="1" spans="1:6">
      <c r="A6" s="43" t="s">
        <v>190</v>
      </c>
      <c r="B6" s="44" t="s">
        <v>191</v>
      </c>
      <c r="C6" s="43"/>
      <c r="D6" s="25"/>
      <c r="E6" s="26"/>
      <c r="F6" s="27" t="str">
        <f>IF(E6&gt;0,ROUND(D6*E6,2),"")</f>
        <v/>
      </c>
    </row>
    <row r="7" ht="24" customHeight="1" spans="1:6">
      <c r="A7" s="43" t="s">
        <v>35</v>
      </c>
      <c r="B7" s="44" t="s">
        <v>192</v>
      </c>
      <c r="C7" s="43" t="s">
        <v>180</v>
      </c>
      <c r="D7" s="45">
        <v>1</v>
      </c>
      <c r="E7" s="30"/>
      <c r="F7" s="27" t="str">
        <f>IF(E7&gt;0,ROUND(D7*E7,2),"")</f>
        <v/>
      </c>
    </row>
    <row r="8" ht="24" customHeight="1" spans="1:6">
      <c r="A8" s="31" t="s">
        <v>38</v>
      </c>
      <c r="B8" s="32" t="s">
        <v>193</v>
      </c>
      <c r="C8" s="31" t="s">
        <v>180</v>
      </c>
      <c r="D8" s="45">
        <v>2</v>
      </c>
      <c r="E8" s="30"/>
      <c r="F8" s="27" t="str">
        <f t="shared" ref="F8:F16" si="0">IF(E8&gt;0,ROUND(D8*E8,2),"")</f>
        <v/>
      </c>
    </row>
    <row r="9" ht="24" customHeight="1" spans="1:6">
      <c r="A9" s="38" t="s">
        <v>194</v>
      </c>
      <c r="B9" s="36" t="s">
        <v>195</v>
      </c>
      <c r="C9" s="38" t="s">
        <v>180</v>
      </c>
      <c r="D9" s="45"/>
      <c r="E9" s="30"/>
      <c r="F9" s="27" t="str">
        <f t="shared" si="0"/>
        <v/>
      </c>
    </row>
    <row r="10" ht="24" customHeight="1" spans="1:6">
      <c r="A10" s="38" t="s">
        <v>196</v>
      </c>
      <c r="B10" s="36" t="s">
        <v>197</v>
      </c>
      <c r="C10" s="38"/>
      <c r="D10" s="45"/>
      <c r="E10" s="30"/>
      <c r="F10" s="27" t="str">
        <f t="shared" si="0"/>
        <v/>
      </c>
    </row>
    <row r="11" ht="24" customHeight="1" spans="1:6">
      <c r="A11" s="38" t="s">
        <v>198</v>
      </c>
      <c r="B11" s="36" t="s">
        <v>199</v>
      </c>
      <c r="C11" s="38"/>
      <c r="D11" s="45"/>
      <c r="E11" s="30"/>
      <c r="F11" s="27" t="str">
        <f t="shared" si="0"/>
        <v/>
      </c>
    </row>
    <row r="12" ht="24" customHeight="1" spans="1:6">
      <c r="A12" s="38" t="s">
        <v>35</v>
      </c>
      <c r="B12" s="36" t="s">
        <v>200</v>
      </c>
      <c r="C12" s="38" t="s">
        <v>103</v>
      </c>
      <c r="D12" s="45"/>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ref="F17:F30" si="1">IF(E17&gt;0,ROUND(D17*E17,2),"")</f>
        <v/>
      </c>
    </row>
    <row r="18" ht="24" customHeight="1" spans="1:6">
      <c r="A18" s="38"/>
      <c r="B18" s="36"/>
      <c r="C18" s="35"/>
      <c r="D18" s="37"/>
      <c r="E18" s="30"/>
      <c r="F18" s="27" t="str">
        <f t="shared" si="1"/>
        <v/>
      </c>
    </row>
    <row r="19" ht="24" customHeight="1" spans="1:6">
      <c r="A19" s="35"/>
      <c r="B19" s="36"/>
      <c r="C19" s="35"/>
      <c r="D19" s="37"/>
      <c r="E19" s="30"/>
      <c r="F19" s="27" t="str">
        <f t="shared" si="1"/>
        <v/>
      </c>
    </row>
    <row r="20" ht="24" customHeight="1" spans="1:6">
      <c r="A20" s="35"/>
      <c r="B20" s="36"/>
      <c r="C20" s="35"/>
      <c r="D20" s="37"/>
      <c r="E20" s="30"/>
      <c r="F20" s="27" t="str">
        <f t="shared" si="1"/>
        <v/>
      </c>
    </row>
    <row r="21" ht="24" customHeight="1" spans="1:6">
      <c r="A21" s="38"/>
      <c r="B21" s="36"/>
      <c r="C21" s="35"/>
      <c r="D21" s="37"/>
      <c r="E21" s="30"/>
      <c r="F21" s="27" t="str">
        <f t="shared" si="1"/>
        <v/>
      </c>
    </row>
    <row r="22" ht="24" customHeight="1" spans="1:6">
      <c r="A22" s="38"/>
      <c r="B22" s="36"/>
      <c r="C22" s="35"/>
      <c r="D22" s="37"/>
      <c r="E22" s="30"/>
      <c r="F22" s="27" t="str">
        <f t="shared" si="1"/>
        <v/>
      </c>
    </row>
    <row r="23" ht="24" customHeight="1" spans="1:6">
      <c r="A23" s="38"/>
      <c r="B23" s="36"/>
      <c r="C23" s="35"/>
      <c r="D23" s="37"/>
      <c r="E23" s="30"/>
      <c r="F23" s="27" t="str">
        <f t="shared" si="1"/>
        <v/>
      </c>
    </row>
    <row r="24" ht="24" customHeight="1" spans="1:6">
      <c r="A24" s="35"/>
      <c r="B24" s="36"/>
      <c r="C24" s="35"/>
      <c r="D24" s="37"/>
      <c r="E24" s="26"/>
      <c r="F24" s="27" t="str">
        <f t="shared" si="1"/>
        <v/>
      </c>
    </row>
    <row r="25" ht="24" customHeight="1" spans="1:6">
      <c r="A25" s="38"/>
      <c r="B25" s="36"/>
      <c r="C25" s="35"/>
      <c r="D25" s="37"/>
      <c r="E25" s="26"/>
      <c r="F25" s="27" t="str">
        <f t="shared" si="1"/>
        <v/>
      </c>
    </row>
    <row r="26" ht="24" customHeight="1" spans="1:6">
      <c r="A26" s="38"/>
      <c r="B26" s="36"/>
      <c r="C26" s="35"/>
      <c r="D26" s="37"/>
      <c r="E26" s="26"/>
      <c r="F26" s="27" t="str">
        <f t="shared" si="1"/>
        <v/>
      </c>
    </row>
    <row r="27" ht="24" customHeight="1" spans="1:6">
      <c r="A27" s="38"/>
      <c r="B27" s="36"/>
      <c r="C27" s="35"/>
      <c r="D27" s="37"/>
      <c r="E27" s="26"/>
      <c r="F27" s="27" t="str">
        <f t="shared" si="1"/>
        <v/>
      </c>
    </row>
    <row r="28" ht="24" customHeight="1" spans="1:6">
      <c r="A28" s="38"/>
      <c r="B28" s="36"/>
      <c r="C28" s="38"/>
      <c r="D28" s="37"/>
      <c r="E28" s="26"/>
      <c r="F28" s="27" t="str">
        <f t="shared" si="1"/>
        <v/>
      </c>
    </row>
    <row r="29" ht="24" customHeight="1" spans="1:6">
      <c r="A29" s="38"/>
      <c r="B29" s="36"/>
      <c r="C29" s="38"/>
      <c r="D29" s="39"/>
      <c r="E29" s="26"/>
      <c r="F29" s="27" t="str">
        <f t="shared" si="1"/>
        <v/>
      </c>
    </row>
    <row r="30" ht="24" customHeight="1" spans="1:6">
      <c r="A30" s="38"/>
      <c r="B30" s="36"/>
      <c r="C30" s="38"/>
      <c r="D30" s="26"/>
      <c r="E30" s="26"/>
      <c r="F30" s="27" t="str">
        <f t="shared" si="1"/>
        <v/>
      </c>
    </row>
    <row r="31" ht="40" customHeight="1" spans="1:6">
      <c r="A31" s="40" t="s">
        <v>201</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9 E6 E8 E10"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6" sqref="E6"/>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202</v>
      </c>
      <c r="B2" s="18"/>
      <c r="C2" s="18"/>
      <c r="D2" s="18"/>
      <c r="E2" s="18"/>
      <c r="F2" s="18"/>
    </row>
    <row r="3" ht="25" customHeight="1" spans="1:6">
      <c r="A3" s="19" t="str">
        <f>'200章'!A3</f>
        <v>合同段:杭锦旗乌兰宿亥桥危桥建设工程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24">
        <v>703</v>
      </c>
      <c r="B5" s="25" t="s">
        <v>203</v>
      </c>
      <c r="C5" s="24"/>
      <c r="D5" s="25"/>
      <c r="E5" s="26"/>
      <c r="F5" s="27" t="str">
        <f t="shared" ref="F5:F30" si="0">IF(E5&gt;0,ROUND(D5*E5,2),"")</f>
        <v/>
      </c>
    </row>
    <row r="6" ht="24" customHeight="1" spans="1:6">
      <c r="A6" s="24" t="s">
        <v>204</v>
      </c>
      <c r="B6" s="25" t="s">
        <v>205</v>
      </c>
      <c r="C6" s="24" t="s">
        <v>103</v>
      </c>
      <c r="D6" s="25">
        <v>5936.4</v>
      </c>
      <c r="E6" s="28"/>
      <c r="F6" s="27" t="str">
        <f t="shared" si="0"/>
        <v/>
      </c>
    </row>
    <row r="7" ht="24" customHeight="1" spans="1:6">
      <c r="A7" s="24"/>
      <c r="B7" s="25"/>
      <c r="C7" s="24"/>
      <c r="D7" s="29"/>
      <c r="E7" s="30"/>
      <c r="F7" s="27" t="str">
        <f t="shared" si="0"/>
        <v/>
      </c>
    </row>
    <row r="8" ht="24" customHeight="1" spans="1:6">
      <c r="A8" s="31"/>
      <c r="B8" s="32"/>
      <c r="C8" s="33"/>
      <c r="D8" s="34"/>
      <c r="E8" s="30"/>
      <c r="F8" s="27" t="str">
        <f t="shared" si="0"/>
        <v/>
      </c>
    </row>
    <row r="9" ht="24" customHeight="1" spans="1:6">
      <c r="A9" s="35"/>
      <c r="B9" s="36"/>
      <c r="C9" s="35"/>
      <c r="D9" s="37"/>
      <c r="E9" s="30"/>
      <c r="F9" s="27" t="str">
        <f t="shared" si="0"/>
        <v/>
      </c>
    </row>
    <row r="10" ht="24" customHeight="1" spans="1:6">
      <c r="A10" s="38"/>
      <c r="B10" s="36"/>
      <c r="C10" s="35"/>
      <c r="D10" s="37"/>
      <c r="E10" s="30"/>
      <c r="F10" s="27" t="str">
        <f t="shared" si="0"/>
        <v/>
      </c>
    </row>
    <row r="11" ht="24" customHeight="1" spans="1:6">
      <c r="A11" s="38"/>
      <c r="B11" s="36"/>
      <c r="C11" s="35"/>
      <c r="D11" s="37"/>
      <c r="E11" s="30"/>
      <c r="F11" s="27" t="str">
        <f t="shared" si="0"/>
        <v/>
      </c>
    </row>
    <row r="12" ht="24" customHeight="1" spans="1:6">
      <c r="A12" s="38"/>
      <c r="B12" s="36"/>
      <c r="C12" s="35"/>
      <c r="D12" s="37"/>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si="0"/>
        <v/>
      </c>
    </row>
    <row r="18" ht="24" customHeight="1" spans="1:6">
      <c r="A18" s="38"/>
      <c r="B18" s="36"/>
      <c r="C18" s="35"/>
      <c r="D18" s="37"/>
      <c r="E18" s="30"/>
      <c r="F18" s="27" t="str">
        <f t="shared" si="0"/>
        <v/>
      </c>
    </row>
    <row r="19" ht="24" customHeight="1" spans="1:6">
      <c r="A19" s="35"/>
      <c r="B19" s="36"/>
      <c r="C19" s="35"/>
      <c r="D19" s="37"/>
      <c r="E19" s="30"/>
      <c r="F19" s="27" t="str">
        <f t="shared" si="0"/>
        <v/>
      </c>
    </row>
    <row r="20" ht="24" customHeight="1" spans="1:6">
      <c r="A20" s="35"/>
      <c r="B20" s="36"/>
      <c r="C20" s="35"/>
      <c r="D20" s="37"/>
      <c r="E20" s="30"/>
      <c r="F20" s="27" t="str">
        <f t="shared" si="0"/>
        <v/>
      </c>
    </row>
    <row r="21" ht="24" customHeight="1" spans="1:6">
      <c r="A21" s="38"/>
      <c r="B21" s="36"/>
      <c r="C21" s="35"/>
      <c r="D21" s="37"/>
      <c r="E21" s="30"/>
      <c r="F21" s="27" t="str">
        <f t="shared" si="0"/>
        <v/>
      </c>
    </row>
    <row r="22" ht="24" customHeight="1" spans="1:6">
      <c r="A22" s="38"/>
      <c r="B22" s="36"/>
      <c r="C22" s="35"/>
      <c r="D22" s="37"/>
      <c r="E22" s="30"/>
      <c r="F22" s="27" t="str">
        <f t="shared" si="0"/>
        <v/>
      </c>
    </row>
    <row r="23" ht="24" customHeight="1" spans="1:6">
      <c r="A23" s="38"/>
      <c r="B23" s="36"/>
      <c r="C23" s="35"/>
      <c r="D23" s="37"/>
      <c r="E23" s="30"/>
      <c r="F23" s="27" t="str">
        <f t="shared" si="0"/>
        <v/>
      </c>
    </row>
    <row r="24" ht="24" customHeight="1" spans="1:6">
      <c r="A24" s="35"/>
      <c r="B24" s="36"/>
      <c r="C24" s="35"/>
      <c r="D24" s="37"/>
      <c r="E24" s="26"/>
      <c r="F24" s="27" t="str">
        <f t="shared" si="0"/>
        <v/>
      </c>
    </row>
    <row r="25" ht="24" customHeight="1" spans="1:6">
      <c r="A25" s="38"/>
      <c r="B25" s="36"/>
      <c r="C25" s="35"/>
      <c r="D25" s="37"/>
      <c r="E25" s="26"/>
      <c r="F25" s="27" t="str">
        <f t="shared" si="0"/>
        <v/>
      </c>
    </row>
    <row r="26" ht="24" customHeight="1" spans="1:6">
      <c r="A26" s="38"/>
      <c r="B26" s="36"/>
      <c r="C26" s="35"/>
      <c r="D26" s="37"/>
      <c r="E26" s="26"/>
      <c r="F26" s="27" t="str">
        <f t="shared" si="0"/>
        <v/>
      </c>
    </row>
    <row r="27" ht="24" customHeight="1" spans="1:6">
      <c r="A27" s="38"/>
      <c r="B27" s="36"/>
      <c r="C27" s="35"/>
      <c r="D27" s="37"/>
      <c r="E27" s="26"/>
      <c r="F27" s="27" t="str">
        <f t="shared" si="0"/>
        <v/>
      </c>
    </row>
    <row r="28" ht="24" customHeight="1" spans="1:6">
      <c r="A28" s="38"/>
      <c r="B28" s="36"/>
      <c r="C28" s="38"/>
      <c r="D28" s="37"/>
      <c r="E28" s="26"/>
      <c r="F28" s="27" t="str">
        <f t="shared" si="0"/>
        <v/>
      </c>
    </row>
    <row r="29" ht="24" customHeight="1" spans="1:6">
      <c r="A29" s="38"/>
      <c r="B29" s="36"/>
      <c r="C29" s="38"/>
      <c r="D29" s="39"/>
      <c r="E29" s="26"/>
      <c r="F29" s="27" t="str">
        <f t="shared" si="0"/>
        <v/>
      </c>
    </row>
    <row r="30" ht="24" customHeight="1" spans="1:6">
      <c r="A30" s="38"/>
      <c r="B30" s="36"/>
      <c r="C30" s="38"/>
      <c r="D30" s="26"/>
      <c r="E30" s="26"/>
      <c r="F30" s="27" t="str">
        <f t="shared" si="0"/>
        <v/>
      </c>
    </row>
    <row r="31" ht="40" customHeight="1" spans="1:6">
      <c r="A31" s="40" t="s">
        <v>206</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8:E10 E6"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showZeros="0" view="pageBreakPreview" zoomScaleNormal="100" topLeftCell="A10" workbookViewId="0">
      <selection activeCell="B13" sqref="B13:C13"/>
    </sheetView>
  </sheetViews>
  <sheetFormatPr defaultColWidth="9" defaultRowHeight="14" outlineLevelCol="3"/>
  <cols>
    <col min="1" max="2" width="10.6363636363636" customWidth="1"/>
    <col min="3" max="3" width="40.6363636363636" customWidth="1"/>
    <col min="4" max="4" width="23.6363636363636" customWidth="1"/>
  </cols>
  <sheetData>
    <row r="1" ht="30" customHeight="1" spans="1:4">
      <c r="A1" s="1" t="s">
        <v>207</v>
      </c>
      <c r="B1" s="1"/>
      <c r="C1" s="1"/>
      <c r="D1" s="1"/>
    </row>
    <row r="2" ht="30" customHeight="1" spans="1:4">
      <c r="A2" s="2"/>
      <c r="B2" s="2"/>
      <c r="C2" s="2"/>
      <c r="D2" s="2"/>
    </row>
    <row r="3" ht="30" customHeight="1" spans="1:4">
      <c r="A3" s="3" t="str">
        <f>'100章'!A4</f>
        <v>合同段:杭锦旗乌兰宿亥桥危桥建设工程</v>
      </c>
      <c r="B3" s="3"/>
      <c r="C3" s="3"/>
      <c r="D3" s="4" t="s">
        <v>25</v>
      </c>
    </row>
    <row r="4" ht="35" customHeight="1" spans="1:4">
      <c r="A4" s="5" t="s">
        <v>208</v>
      </c>
      <c r="B4" s="5" t="s">
        <v>209</v>
      </c>
      <c r="C4" s="5" t="s">
        <v>210</v>
      </c>
      <c r="D4" s="6" t="s">
        <v>211</v>
      </c>
    </row>
    <row r="5" ht="35" customHeight="1" spans="1:4">
      <c r="A5" s="7">
        <v>1</v>
      </c>
      <c r="B5" s="7">
        <v>100</v>
      </c>
      <c r="C5" s="8" t="s">
        <v>212</v>
      </c>
      <c r="D5" s="9" t="str">
        <f>'100章'!F31</f>
        <v/>
      </c>
    </row>
    <row r="6" ht="35" customHeight="1" spans="1:4">
      <c r="A6" s="7">
        <v>2</v>
      </c>
      <c r="B6" s="7">
        <v>200</v>
      </c>
      <c r="C6" s="8" t="s">
        <v>213</v>
      </c>
      <c r="D6" s="9">
        <f>'200章'!F31</f>
        <v>0</v>
      </c>
    </row>
    <row r="7" ht="35" customHeight="1" spans="1:4">
      <c r="A7" s="7">
        <v>3</v>
      </c>
      <c r="B7" s="7">
        <v>300</v>
      </c>
      <c r="C7" s="8" t="s">
        <v>214</v>
      </c>
      <c r="D7" s="9">
        <f>'300章'!F31</f>
        <v>0</v>
      </c>
    </row>
    <row r="8" ht="35" customHeight="1" spans="1:4">
      <c r="A8" s="7">
        <v>4</v>
      </c>
      <c r="B8" s="7">
        <v>400</v>
      </c>
      <c r="C8" s="8" t="s">
        <v>215</v>
      </c>
      <c r="D8" s="10">
        <f>'400章'!F59</f>
        <v>0</v>
      </c>
    </row>
    <row r="9" ht="35" customHeight="1" spans="1:4">
      <c r="A9" s="7">
        <v>5</v>
      </c>
      <c r="B9" s="7">
        <v>500</v>
      </c>
      <c r="C9" s="8" t="s">
        <v>216</v>
      </c>
      <c r="D9" s="9"/>
    </row>
    <row r="10" ht="35" customHeight="1" spans="1:4">
      <c r="A10" s="7">
        <v>6</v>
      </c>
      <c r="B10" s="7">
        <v>600</v>
      </c>
      <c r="C10" s="8" t="s">
        <v>187</v>
      </c>
      <c r="D10" s="9">
        <f>'600章 '!F31</f>
        <v>0</v>
      </c>
    </row>
    <row r="11" ht="35" customHeight="1" spans="1:4">
      <c r="A11" s="7">
        <v>7</v>
      </c>
      <c r="B11" s="7">
        <v>700</v>
      </c>
      <c r="C11" s="8" t="s">
        <v>217</v>
      </c>
      <c r="D11" s="9">
        <f>'700章'!F31</f>
        <v>0</v>
      </c>
    </row>
    <row r="12" ht="46" customHeight="1" spans="1:4">
      <c r="A12" s="7">
        <v>8</v>
      </c>
      <c r="B12" s="7" t="s">
        <v>218</v>
      </c>
      <c r="C12" s="7"/>
      <c r="D12" s="9">
        <f>SUM(D5:D11)</f>
        <v>0</v>
      </c>
    </row>
    <row r="13" ht="46" customHeight="1" spans="1:4">
      <c r="A13" s="7">
        <v>9</v>
      </c>
      <c r="B13" s="11" t="s">
        <v>219</v>
      </c>
      <c r="C13" s="11"/>
      <c r="D13" s="12"/>
    </row>
    <row r="14" ht="46" customHeight="1" spans="1:4">
      <c r="A14" s="7">
        <v>10</v>
      </c>
      <c r="B14" s="11" t="s">
        <v>220</v>
      </c>
      <c r="C14" s="11"/>
      <c r="D14" s="9">
        <f>D12</f>
        <v>0</v>
      </c>
    </row>
    <row r="15" ht="46" customHeight="1" spans="1:4">
      <c r="A15" s="7">
        <v>11</v>
      </c>
      <c r="B15" s="7" t="s">
        <v>221</v>
      </c>
      <c r="C15" s="7"/>
      <c r="D15" s="12"/>
    </row>
    <row r="16" ht="46" customHeight="1" spans="1:4">
      <c r="A16" s="7">
        <v>12</v>
      </c>
      <c r="B16" s="13" t="s">
        <v>222</v>
      </c>
      <c r="C16" s="14"/>
      <c r="D16" s="9">
        <f>(D14-D15)*3%</f>
        <v>0</v>
      </c>
    </row>
    <row r="17" ht="46" customHeight="1" spans="1:4">
      <c r="A17" s="7">
        <v>13</v>
      </c>
      <c r="B17" s="7" t="s">
        <v>223</v>
      </c>
      <c r="C17" s="7"/>
      <c r="D17" s="9">
        <f>D14+D16</f>
        <v>0</v>
      </c>
    </row>
  </sheetData>
  <sheetProtection password="CC7A" sheet="1" objects="1"/>
  <mergeCells count="8">
    <mergeCell ref="A1:D1"/>
    <mergeCell ref="A3:C3"/>
    <mergeCell ref="B12:C12"/>
    <mergeCell ref="B13:C13"/>
    <mergeCell ref="B14:C14"/>
    <mergeCell ref="B15:C15"/>
    <mergeCell ref="B16:C16"/>
    <mergeCell ref="B17:C17"/>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rangeList sheetStid="2" master=""/>
  <rangeList sheetStid="3" master=""/>
  <rangeList sheetStid="4" master=""/>
  <rangeList sheetStid="14" master=""/>
  <rangeList sheetStid="13"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15"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8"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8</vt:i4>
      </vt:variant>
    </vt:vector>
  </HeadingPairs>
  <TitlesOfParts>
    <vt:vector size="8" baseType="lpstr">
      <vt:lpstr>工程量清单说明</vt:lpstr>
      <vt:lpstr>100章</vt:lpstr>
      <vt:lpstr>200章</vt:lpstr>
      <vt:lpstr>300章</vt:lpstr>
      <vt:lpstr>400章</vt:lpstr>
      <vt:lpstr>600章 </vt:lpstr>
      <vt:lpstr>700章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姚宏亮</dc:creator>
  <cp:lastModifiedBy>HUAWEI</cp:lastModifiedBy>
  <dcterms:created xsi:type="dcterms:W3CDTF">2015-04-04T15:47:00Z</dcterms:created>
  <cp:lastPrinted>2017-01-13T08:44:00Z</cp:lastPrinted>
  <dcterms:modified xsi:type="dcterms:W3CDTF">2025-08-17T04:02:49Z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2052-11.8.0.16970</vt:lpwstr>
  </property>
  <property fmtid="{D5CDD505-2E9C-101B-9397-08002B2CF9AE}" pid="3" name="ICV">
    <vt:lpwstr>34CDE1936AAD4C9FB5B8E231B8A99470</vt:lpwstr>
  </property>
</Properties>
</file>