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93" windowHeight="9030" activeTab="1"/>
  </bookViews>
  <sheets>
    <sheet name="说明" sheetId="7" r:id="rId1"/>
    <sheet name="100章" sheetId="1" r:id="rId2"/>
    <sheet name="200章" sheetId="2" r:id="rId3"/>
    <sheet name="300章" sheetId="4" r:id="rId4"/>
    <sheet name="600章" sheetId="5" r:id="rId5"/>
    <sheet name="汇总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<sst xmlns="http://schemas.openxmlformats.org/spreadsheetml/2006/main" count="157" uniqueCount="116">
  <si>
    <t>第五章 工程量清单</t>
  </si>
  <si>
    <r>
      <rPr>
        <b/>
        <sz val="12"/>
        <color rgb="FF000000"/>
        <rFont val="宋体"/>
        <charset val="134"/>
      </rPr>
      <t>1</t>
    </r>
    <r>
      <rPr>
        <sz val="12"/>
        <color rgb="FF000000"/>
        <rFont val="宋体"/>
        <charset val="134"/>
      </rPr>
      <t xml:space="preserve"> </t>
    </r>
    <r>
      <rPr>
        <b/>
        <sz val="12"/>
        <color rgb="FF000000"/>
        <rFont val="宋体"/>
        <charset val="134"/>
      </rPr>
      <t>.</t>
    </r>
    <r>
      <rPr>
        <sz val="12"/>
        <color rgb="FF000000"/>
        <rFont val="宋体"/>
        <charset val="134"/>
      </rPr>
      <t xml:space="preserve"> </t>
    </r>
    <r>
      <rPr>
        <b/>
        <sz val="12"/>
        <color rgb="FF000000"/>
        <rFont val="宋体"/>
        <charset val="134"/>
      </rPr>
      <t>工程量清单说明</t>
    </r>
  </si>
  <si>
    <t xml:space="preserve">   1.1本工程量清单是根据招标文件中包括的有合同约束力的工程量清单计量规则、图纸 以及有关工程量清单的国家标准、行业标准、合同条款中约定的其他规则编制。约定计量规 则中没有的子目，其工程量按照有合同约束力的图纸所标示尺寸的理论净量计算。计量采用中华人民共和国法定计量单位。</t>
  </si>
  <si>
    <t xml:space="preserve">   1.2本工程量清单应与招标文件中的投标人须知、通用合同条款、专用合同条款、工程量清单计量规则、技术规范及图纸等一起阅读和理解。</t>
  </si>
  <si>
    <t xml:space="preserve">   1.3本工程量清单中所列工程数量是估算的或设计的预计数量，仅作为投标报价的共同基础，不能作为最终结算与支付的依据。实际支付应按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</si>
  <si>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 xml:space="preserve">   1.4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t>
  </si>
  <si>
    <t xml:space="preserve">   1.5对作业和材料的一般说明与规定，未重复写入工程量清单内，在给工程量清单各子目标价前，应参阅第七章“技术规范”的有关内容。</t>
  </si>
  <si>
    <t xml:space="preserve">   1.6工程量清单中所列工程量的变动，丝毫不会降低或影响合同条款的效力，也不免除承包人按规定的标准进行施工和修复缺陷的责任。</t>
  </si>
  <si>
    <t xml:space="preserve">   1.7图纸中所列的工程数量表及数量汇总表仅是提供资料，不是工程量清单的外延。当图纸与工程量清单所列数量不一致时，以工程量清单所列数量作为报价的依据。</t>
  </si>
  <si>
    <t>2 . 投标报价说明</t>
  </si>
  <si>
    <t xml:space="preserve">   2.1 工程量清单中的每一子目须填入单价或价格，且只允许有一个报价。</t>
  </si>
  <si>
    <t xml:space="preserve">   2.2除非合同另有规定，工程量清单中有标价的单价和总额价均已包括了为实施和完成合同工程所需的劳务、材料、机械、质检(自检)、安装、缺陷修复、 管理、保险、税费、利润等费用，以及合同明示或暗示的所有责任、义务和一般风险。</t>
  </si>
  <si>
    <t xml:space="preserve">   2.3工程量清单中投标人没有填入单价或价格的子目，其费用视为已分摊在 工程量清单中其他相关子目的单价或价格之中。承包人必须按监理人指令完成工程量清单中未填入单价或价格的子目，但不能得到结算与支付。</t>
  </si>
  <si>
    <t xml:space="preserve">   2.4符合合同条款规定的全部费用应认为已被计入有标价的工程量清单所列各子目之中，未列子目不予计量的工作，其费用应视为已分摊在本合同工程的有关子目的单价或总额价之中。</t>
  </si>
  <si>
    <t xml:space="preserve">   2.5承包人用于本合同工程的各类装备的提供、运输、维护、拆卸、拼装等支付的费用，已包括在工程量清单的单价与总额价之中。</t>
  </si>
  <si>
    <t xml:space="preserve">   2.6工程量清单中各项金额均以人民币(元)结算。</t>
  </si>
  <si>
    <t xml:space="preserve">   2.7暂列金额(不含计日工总额)的数量及拟用子目的的说明： 不计。</t>
  </si>
  <si>
    <r>
      <rPr>
        <sz val="12"/>
        <color rgb="FF000000"/>
        <rFont val="宋体"/>
        <charset val="134"/>
      </rPr>
      <t xml:space="preserve">   2.8暂估价的数量及拟用子目的说明：</t>
    </r>
    <r>
      <rPr>
        <u/>
        <sz val="12"/>
        <color rgb="FF000000"/>
        <rFont val="宋体"/>
        <charset val="134"/>
      </rPr>
      <t>不计。</t>
    </r>
  </si>
  <si>
    <t>3.计日工的说明：无</t>
  </si>
  <si>
    <t>4. 其他说明</t>
  </si>
  <si>
    <t xml:space="preserve">   4.1 本工程的建筑工程一切险和第三者责任险由承包人自行投保，保险费由承包人承担并支付，并包含在工程量清单的单价及总额价中，发包人不单独支付。由于承包人未投保所造成的一切损失或索赔，均由承包人自行承担责任。</t>
  </si>
  <si>
    <t xml:space="preserve">   4.2 为确保将安全施工措施落到实处，招标人按《公路水运工程安全生产监督管理办法》（交通部2017年第25号令）以及《关于印发&lt;企业安全生产费用提取和使用管理办法&gt;的通知》（财资[2022]136号）的规定，在投标总价中计入安全生产费用，安全生产费用以固定金额形式计入工程量清单第100章中（安全生产费用按招标人公布的最髙投标限价的1.5％计入），投标人在投标报价时不得对该固定金额进行调整。如投标人需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t>
  </si>
  <si>
    <t xml:space="preserve">   4.3 102-1 竣工文件子目工程量计量：以总额为单位计量工程内容：1.按《公路工程竣（交）工验收办法》、《公路工程竣(交)工验收办法实施细则》及合同条款规定进行编制；2.本子目内不包含由企业管理费支出的竣（交）工文件编制费。</t>
  </si>
  <si>
    <r>
      <rPr>
        <sz val="12"/>
        <rFont val="宋体"/>
        <charset val="134"/>
        <scheme val="minor"/>
      </rPr>
      <t xml:space="preserve">   4.4 除特别说明外，本工程项目的各类材料的</t>
    </r>
    <r>
      <rPr>
        <u/>
        <sz val="12"/>
        <rFont val="宋体"/>
        <charset val="134"/>
        <scheme val="minor"/>
      </rPr>
      <t>试验检测费用</t>
    </r>
    <r>
      <rPr>
        <sz val="12"/>
        <rFont val="宋体"/>
        <charset val="134"/>
        <scheme val="minor"/>
      </rPr>
      <t>、</t>
    </r>
    <r>
      <rPr>
        <u/>
        <sz val="12"/>
        <rFont val="宋体"/>
        <charset val="134"/>
        <scheme val="minor"/>
      </rPr>
      <t>施工设备的标定费用</t>
    </r>
    <r>
      <rPr>
        <sz val="12"/>
        <rFont val="宋体"/>
        <charset val="134"/>
        <scheme val="minor"/>
      </rPr>
      <t>、</t>
    </r>
    <r>
      <rPr>
        <u/>
        <sz val="12"/>
        <rFont val="宋体"/>
        <charset val="134"/>
        <scheme val="minor"/>
      </rPr>
      <t>临时交通设施费用（或临时交通工程费用）</t>
    </r>
    <r>
      <rPr>
        <sz val="12"/>
        <rFont val="宋体"/>
        <charset val="134"/>
        <scheme val="minor"/>
      </rPr>
      <t>均已包含在所报的单价或总额价中，发包人不另行计量与支付。</t>
    </r>
  </si>
  <si>
    <r>
      <rPr>
        <sz val="11"/>
        <rFont val="华文中宋"/>
        <charset val="134"/>
      </rPr>
      <t xml:space="preserve">   4.5 </t>
    </r>
    <r>
      <rPr>
        <sz val="12"/>
        <rFont val="宋体"/>
        <charset val="134"/>
        <scheme val="minor"/>
      </rPr>
      <t>承包人在施工前，应与交警、路政管理等相关部门进行协商确定交通组织方案，由此产生的费用由承包人承担，发包人不另行计量。</t>
    </r>
  </si>
  <si>
    <r>
      <rPr>
        <sz val="11"/>
        <rFont val="华文中宋"/>
        <charset val="134"/>
      </rPr>
      <t xml:space="preserve">   4.6 </t>
    </r>
    <r>
      <rPr>
        <sz val="12"/>
        <rFont val="宋体"/>
        <charset val="134"/>
        <scheme val="minor"/>
      </rPr>
      <t>投标人在投标报价时，应将</t>
    </r>
    <r>
      <rPr>
        <b/>
        <u/>
        <sz val="12"/>
        <rFont val="宋体"/>
        <charset val="134"/>
        <scheme val="minor"/>
      </rPr>
      <t>承包人驻地建设、信息化系统费</t>
    </r>
    <r>
      <rPr>
        <b/>
        <sz val="12"/>
        <rFont val="宋体"/>
        <charset val="134"/>
        <scheme val="minor"/>
      </rPr>
      <t>、</t>
    </r>
    <r>
      <rPr>
        <b/>
        <u/>
        <sz val="12"/>
        <rFont val="宋体"/>
        <charset val="134"/>
        <scheme val="minor"/>
      </rPr>
      <t>临时占地费</t>
    </r>
    <r>
      <rPr>
        <sz val="12"/>
        <rFont val="宋体"/>
        <charset val="134"/>
        <scheme val="minor"/>
      </rPr>
      <t>分摊在本合同工程的有关子目的单价或总额价之中，招标人不另行计量。</t>
    </r>
  </si>
  <si>
    <r>
      <rPr>
        <sz val="11"/>
        <rFont val="华文中宋"/>
        <charset val="134"/>
      </rPr>
      <t xml:space="preserve">   4.7 </t>
    </r>
    <r>
      <rPr>
        <sz val="12"/>
        <rFont val="宋体"/>
        <charset val="134"/>
        <scheme val="minor"/>
      </rPr>
      <t>设计图纸所提供料场（砂、片石、碎石、水等）位置、质量、数量、取弃土场位置、数量等仅作为参考资料，不作为计量支付及变更的依据。若设计图纸内未提供前述参考资料，投标人应自行踏勘施工现场周边情况，自行确定料场及取弃土场等位置后进行投标报价。承包人应承担材料（合同规定可以调价的除外）的质量和价格风险，并承担砂、石等材料的矿产资源税（如有）等料场使用费和料场办理合法手续的费用。</t>
    </r>
  </si>
  <si>
    <t xml:space="preserve">   4.8 除特别说明外，本工程量清单依照《中华人民共和国交通运输部 公路工程标准施工招标文件（2018年版 ）》相关规定执行。</t>
  </si>
  <si>
    <t>工程量清单</t>
  </si>
  <si>
    <t>清单 第100章  总则</t>
  </si>
  <si>
    <t>项目名称：大中型水库移民后期扶持巴林左旗林东镇索贝山村过水路面建设项目(二次)</t>
  </si>
  <si>
    <t>货币单位: 人民币 元</t>
  </si>
  <si>
    <t>子目号</t>
  </si>
  <si>
    <t>子  目  名  称</t>
  </si>
  <si>
    <t>单位</t>
  </si>
  <si>
    <t>数量</t>
  </si>
  <si>
    <t>单价</t>
  </si>
  <si>
    <t>合价</t>
  </si>
  <si>
    <t>工程管理</t>
  </si>
  <si>
    <t>102-3</t>
  </si>
  <si>
    <t>安全生产费(按最高投标限价的1.5%计列)</t>
  </si>
  <si>
    <t>总额</t>
  </si>
  <si>
    <t>合计</t>
  </si>
  <si>
    <t>清单 第200章  路基</t>
  </si>
  <si>
    <t>挖方路基</t>
  </si>
  <si>
    <t>203-1</t>
  </si>
  <si>
    <t>路基挖方</t>
  </si>
  <si>
    <t>-a</t>
  </si>
  <si>
    <t>挖土方</t>
  </si>
  <si>
    <t>m3</t>
  </si>
  <si>
    <t>填方路基</t>
  </si>
  <si>
    <t>204-1</t>
  </si>
  <si>
    <t>路基填筑(包括填前压实)</t>
  </si>
  <si>
    <t>利用土方</t>
  </si>
  <si>
    <t>河道防护</t>
  </si>
  <si>
    <t>215-2</t>
  </si>
  <si>
    <t>导流设施（护岸墙、顺坝、丁坝、调水坝、锥坡）</t>
  </si>
  <si>
    <t>-c</t>
  </si>
  <si>
    <t>石笼</t>
  </si>
  <si>
    <t>清单 第300章  路面</t>
  </si>
  <si>
    <t>302</t>
  </si>
  <si>
    <t>垫层</t>
  </si>
  <si>
    <t>302-2</t>
  </si>
  <si>
    <t>天然砂砾垫层</t>
  </si>
  <si>
    <t>厚300mm（含平面交叉）</t>
  </si>
  <si>
    <t>m2</t>
  </si>
  <si>
    <t>水泥混凝土面板</t>
  </si>
  <si>
    <t>312-1</t>
  </si>
  <si>
    <t>厚200mm（含平面交叉）</t>
  </si>
  <si>
    <t>312-2</t>
  </si>
  <si>
    <t>钢筋</t>
  </si>
  <si>
    <t>-b</t>
  </si>
  <si>
    <t>带肋钢筋（HRB335、HRB400)</t>
  </si>
  <si>
    <t>kg</t>
  </si>
  <si>
    <t>313</t>
  </si>
  <si>
    <t>路肩培土、中央分隔带回填土、土路肩加固及路缘石</t>
  </si>
  <si>
    <t>313-1</t>
  </si>
  <si>
    <t>40cm厚碎石土路肩</t>
  </si>
  <si>
    <t>过水路面</t>
  </si>
  <si>
    <t>315-1</t>
  </si>
  <si>
    <t>水泥混凝土过水路面</t>
  </si>
  <si>
    <t>厚250mm过水路面</t>
  </si>
  <si>
    <t>m</t>
  </si>
  <si>
    <t>清单 第600章  安全设施及预埋管线</t>
  </si>
  <si>
    <t>道路交通标志</t>
  </si>
  <si>
    <t>604-1</t>
  </si>
  <si>
    <t>单柱式交通标志</t>
  </si>
  <si>
    <t>△700</t>
  </si>
  <si>
    <t>个</t>
  </si>
  <si>
    <t>604-14</t>
  </si>
  <si>
    <t>道口标柱</t>
  </si>
  <si>
    <t>根</t>
  </si>
  <si>
    <t>道路交通标线</t>
  </si>
  <si>
    <t>605-8</t>
  </si>
  <si>
    <t>橡胶减速带</t>
  </si>
  <si>
    <t>投标报价汇总表</t>
  </si>
  <si>
    <t>项目名称：大中型水库移民后期扶持巴林左旗林东镇索贝山村过水路面建设项目(二次)   
货币单位：人民币 元</t>
  </si>
  <si>
    <t>序  号</t>
  </si>
  <si>
    <t>章  次</t>
  </si>
  <si>
    <t>科  目  名  称</t>
  </si>
  <si>
    <t>金额(元)</t>
  </si>
  <si>
    <t>1</t>
  </si>
  <si>
    <t>100</t>
  </si>
  <si>
    <t>清单  第100章  总则</t>
  </si>
  <si>
    <t>2</t>
  </si>
  <si>
    <t>清单  第200章  路基</t>
  </si>
  <si>
    <t>3</t>
  </si>
  <si>
    <t>清单  第300章  路面</t>
  </si>
  <si>
    <t>4</t>
  </si>
  <si>
    <t>清单  第600章  安全设施及预埋管线</t>
  </si>
  <si>
    <t>第100章至第600章清单合计</t>
  </si>
  <si>
    <t>已包含在清单合计中的材料、工程设备、专业工程暂估价合计</t>
  </si>
  <si>
    <t>清单合计减去材料、工程设备、专业工程暂估价合计（即5-6）=7</t>
  </si>
  <si>
    <t>计日工合计</t>
  </si>
  <si>
    <t>暂列金额（不含计日工总额）</t>
  </si>
  <si>
    <t>投标报价（5+8+9）=10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</si>
</sst>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000000_ ;_ * \-#,##0.00000000_ ;_ * &quot;-&quot;????????_ ;_ @_ "/>
  </numFmts>
  <fonts count="40">
    <font>
      <sz val="11"/>
      <color theme="1"/>
      <name val="宋体"/>
      <charset val="134"/>
      <scheme val="minor"/>
    </font>
    <font>
      <sz val="18"/>
      <color indexed="8"/>
      <name val="宋体"/>
      <charset val="134"/>
    </font>
    <font>
      <sz val="12"/>
      <color indexed="8"/>
      <name val="宋体"/>
      <charset val="134"/>
    </font>
    <font>
      <b/>
      <sz val="18"/>
      <color indexed="8"/>
      <name val="宋体"/>
      <charset val="134"/>
    </font>
    <font>
      <sz val="11"/>
      <color indexed="8"/>
      <name val="宋体"/>
      <charset val="134"/>
    </font>
    <font>
      <sz val="11"/>
      <color rgb="FF000000"/>
      <name val="宋体"/>
      <charset val="134"/>
    </font>
    <font>
      <u/>
      <sz val="11"/>
      <color indexed="8"/>
      <name val="宋体"/>
      <charset val="134"/>
    </font>
    <font>
      <b/>
      <sz val="18"/>
      <color rgb="FF000000"/>
      <name val="宋体"/>
      <charset val="134"/>
    </font>
    <font>
      <sz val="11"/>
      <name val="宋体"/>
      <charset val="134"/>
    </font>
    <font>
      <sz val="11"/>
      <color theme="1"/>
      <name val="宋体"/>
      <charset val="134"/>
    </font>
    <font>
      <b/>
      <sz val="20"/>
      <color indexed="8"/>
      <name val="宋体"/>
      <charset val="134"/>
    </font>
    <font>
      <b/>
      <sz val="12"/>
      <color rgb="FF000000"/>
      <name val="宋体"/>
      <charset val="134"/>
    </font>
    <font>
      <sz val="12"/>
      <color rgb="FF000000"/>
      <name val="宋体"/>
      <charset val="134"/>
    </font>
    <font>
      <sz val="12"/>
      <color rgb="FF000000"/>
      <name val="宋体"/>
      <charset val="134"/>
      <scheme val="minor"/>
    </font>
    <font>
      <b/>
      <sz val="12"/>
      <color indexed="8"/>
      <name val="宋体"/>
      <charset val="134"/>
    </font>
    <font>
      <sz val="12"/>
      <name val="宋体"/>
      <charset val="134"/>
      <scheme val="minor"/>
    </font>
    <font>
      <sz val="11"/>
      <name val="华文中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2"/>
      <name val="宋体"/>
      <charset val="134"/>
      <scheme val="minor"/>
    </font>
    <font>
      <b/>
      <sz val="12"/>
      <name val="宋体"/>
      <charset val="134"/>
      <scheme val="minor"/>
    </font>
    <font>
      <u/>
      <sz val="12"/>
      <name val="宋体"/>
      <charset val="134"/>
      <scheme val="minor"/>
    </font>
    <font>
      <u/>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78">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shrinkToFit="1"/>
    </xf>
    <xf numFmtId="0" fontId="0" fillId="0" borderId="0" xfId="0" applyAlignment="1">
      <alignment horizontal="left" vertical="center" wrapText="1"/>
    </xf>
    <xf numFmtId="0" fontId="4" fillId="0" borderId="1" xfId="0" applyFont="1" applyFill="1" applyBorder="1" applyAlignment="1">
      <alignment horizontal="center" vertical="center" shrinkToFit="1"/>
    </xf>
    <xf numFmtId="176" fontId="4" fillId="0" borderId="1"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177" fontId="4" fillId="0" borderId="1" xfId="0" applyNumberFormat="1" applyFont="1" applyFill="1" applyBorder="1" applyAlignment="1" applyProtection="1">
      <alignment horizontal="left" vertical="center" shrinkToFit="1"/>
    </xf>
    <xf numFmtId="0" fontId="5" fillId="0" borderId="4"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176" fontId="2" fillId="0" borderId="0" xfId="0" applyNumberFormat="1" applyFont="1" applyFill="1" applyAlignment="1">
      <alignment horizontal="center" vertical="center" wrapText="1"/>
    </xf>
    <xf numFmtId="0" fontId="0" fillId="0" borderId="0" xfId="0" applyFill="1">
      <alignment vertical="center"/>
    </xf>
    <xf numFmtId="0" fontId="3"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4" fillId="0" borderId="0" xfId="0" applyFont="1" applyFill="1" applyAlignment="1">
      <alignment horizontal="left" vertical="center" wrapText="1" shrinkToFit="1"/>
    </xf>
    <xf numFmtId="0" fontId="4" fillId="0" borderId="0" xfId="0" applyFont="1" applyFill="1" applyAlignment="1">
      <alignment horizontal="right" vertical="center" shrinkToFi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pplyProtection="1">
      <alignment horizontal="center" vertical="center" wrapText="1" shrinkToFit="1"/>
      <protection locked="0"/>
    </xf>
    <xf numFmtId="176" fontId="4"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4" fillId="0" borderId="0" xfId="0" applyFont="1" applyFill="1" applyAlignment="1" applyProtection="1">
      <alignment horizontal="left" vertical="center" wrapText="1" shrinkToFit="1"/>
    </xf>
    <xf numFmtId="0" fontId="4" fillId="0" borderId="0" xfId="0" applyFont="1" applyFill="1" applyAlignment="1" applyProtection="1">
      <alignment horizontal="right" vertical="center" shrinkToFit="1"/>
    </xf>
    <xf numFmtId="0" fontId="4" fillId="0" borderId="1" xfId="0" applyFont="1" applyFill="1" applyBorder="1" applyAlignment="1" applyProtection="1">
      <alignment horizontal="center" vertical="center" shrinkToFit="1"/>
    </xf>
    <xf numFmtId="0" fontId="4" fillId="0" borderId="1" xfId="0" applyFont="1" applyFill="1" applyBorder="1" applyAlignment="1" applyProtection="1">
      <alignment horizontal="left" vertical="center" shrinkToFit="1"/>
    </xf>
    <xf numFmtId="0" fontId="8" fillId="0" borderId="1" xfId="0" applyFont="1" applyFill="1" applyBorder="1" applyAlignment="1" applyProtection="1">
      <alignment horizontal="center" vertical="center" shrinkToFit="1"/>
    </xf>
    <xf numFmtId="176" fontId="8" fillId="0" borderId="1" xfId="0" applyNumberFormat="1" applyFont="1" applyFill="1" applyBorder="1" applyAlignment="1" applyProtection="1">
      <alignment horizontal="center" vertical="center" shrinkToFit="1"/>
    </xf>
    <xf numFmtId="176" fontId="4" fillId="0" borderId="1" xfId="0" applyNumberFormat="1" applyFont="1" applyFill="1" applyBorder="1" applyAlignment="1" applyProtection="1">
      <alignment horizontal="center" vertical="center" shrinkToFit="1"/>
      <protection locked="0"/>
    </xf>
    <xf numFmtId="176" fontId="4" fillId="0" borderId="1"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left" vertical="center" wrapText="1" shrinkToFit="1"/>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0" fontId="0" fillId="0" borderId="0" xfId="0" applyFill="1" applyProtection="1">
      <alignment vertical="center"/>
    </xf>
    <xf numFmtId="0" fontId="4" fillId="0" borderId="0" xfId="0" applyFont="1" applyFill="1" applyAlignment="1">
      <alignment horizontal="right" vertical="center" wrapText="1" shrinkToFit="1"/>
    </xf>
    <xf numFmtId="0"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left" vertical="center" wrapText="1" shrinkToFit="1"/>
    </xf>
    <xf numFmtId="176" fontId="8" fillId="0" borderId="1" xfId="0" applyNumberFormat="1" applyFont="1" applyFill="1" applyBorder="1" applyAlignment="1" applyProtection="1">
      <alignment horizontal="center" vertical="center" wrapText="1" shrinkToFi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176" fontId="8"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wrapText="1"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left" vertical="center"/>
    </xf>
    <xf numFmtId="0" fontId="12" fillId="0" borderId="0" xfId="0" applyFont="1" applyFill="1" applyAlignment="1">
      <alignment horizontal="justify" vertical="center"/>
    </xf>
    <xf numFmtId="0" fontId="12" fillId="0" borderId="0" xfId="0" applyFont="1" applyFill="1" applyAlignment="1">
      <alignment horizontal="left" vertical="center" wrapText="1"/>
    </xf>
    <xf numFmtId="0" fontId="11" fillId="0" borderId="0" xfId="0" applyFont="1" applyFill="1" applyAlignment="1">
      <alignment horizontal="left" vertical="center" wrapText="1"/>
    </xf>
    <xf numFmtId="0" fontId="13" fillId="0" borderId="0" xfId="0" applyFont="1" applyFill="1" applyAlignment="1">
      <alignment horizontal="justify" vertical="center"/>
    </xf>
    <xf numFmtId="0" fontId="12" fillId="0" borderId="0" xfId="0" applyFont="1" applyFill="1" applyAlignment="1">
      <alignment horizontal="left" vertical="center"/>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view="pageBreakPreview" zoomScaleNormal="100" workbookViewId="0">
      <selection activeCell="C5" sqref="C5"/>
    </sheetView>
  </sheetViews>
  <sheetFormatPr defaultColWidth="9" defaultRowHeight="14.1"/>
  <cols>
    <col min="1" max="1" width="106.122807017544" customWidth="1"/>
  </cols>
  <sheetData>
    <row r="1" ht="54" customHeight="1" spans="1:1">
      <c r="A1" s="68" t="s">
        <v>0</v>
      </c>
    </row>
    <row r="2" ht="30" customHeight="1" spans="1:1">
      <c r="A2" s="69" t="s">
        <v>1</v>
      </c>
    </row>
    <row r="3" ht="57" customHeight="1" spans="1:1">
      <c r="A3" s="70" t="s">
        <v>2</v>
      </c>
    </row>
    <row r="4" ht="45" customHeight="1" spans="1:1">
      <c r="A4" s="71" t="s">
        <v>3</v>
      </c>
    </row>
    <row r="5" ht="78" customHeight="1" spans="1:1">
      <c r="A5" s="34" t="s">
        <v>4</v>
      </c>
    </row>
    <row r="6" ht="67" customHeight="1" spans="1:1">
      <c r="A6" s="71" t="s">
        <v>5</v>
      </c>
    </row>
    <row r="7" ht="40" customHeight="1" spans="1:1">
      <c r="A7" s="34" t="s">
        <v>6</v>
      </c>
    </row>
    <row r="8" ht="40" customHeight="1" spans="1:1">
      <c r="A8" s="34" t="s">
        <v>7</v>
      </c>
    </row>
    <row r="9" ht="40" customHeight="1" spans="1:1">
      <c r="A9" s="71" t="s">
        <v>8</v>
      </c>
    </row>
    <row r="10" ht="30" customHeight="1" spans="1:1">
      <c r="A10" s="72" t="s">
        <v>9</v>
      </c>
    </row>
    <row r="11" ht="30" customHeight="1" spans="1:1">
      <c r="A11" s="73" t="s">
        <v>10</v>
      </c>
    </row>
    <row r="12" ht="57" customHeight="1" spans="1:1">
      <c r="A12" s="71" t="s">
        <v>11</v>
      </c>
    </row>
    <row r="13" ht="40" customHeight="1" spans="1:1">
      <c r="A13" s="34" t="s">
        <v>12</v>
      </c>
    </row>
    <row r="14" ht="40" customHeight="1" spans="1:1">
      <c r="A14" s="34" t="s">
        <v>13</v>
      </c>
    </row>
    <row r="15" ht="40" customHeight="1" spans="1:1">
      <c r="A15" s="34" t="s">
        <v>14</v>
      </c>
    </row>
    <row r="16" ht="30" customHeight="1" spans="1:1">
      <c r="A16" s="74" t="s">
        <v>15</v>
      </c>
    </row>
    <row r="17" ht="30" customHeight="1" spans="1:1">
      <c r="A17" s="71" t="s">
        <v>16</v>
      </c>
    </row>
    <row r="18" ht="30" customHeight="1" spans="1:1">
      <c r="A18" s="74" t="s">
        <v>17</v>
      </c>
    </row>
    <row r="19" ht="30" customHeight="1" spans="1:1">
      <c r="A19" s="75" t="s">
        <v>18</v>
      </c>
    </row>
    <row r="20" ht="30" customHeight="1" spans="1:1">
      <c r="A20" s="72" t="s">
        <v>19</v>
      </c>
    </row>
    <row r="21" ht="45" customHeight="1" spans="1:1">
      <c r="A21" s="76" t="s">
        <v>20</v>
      </c>
    </row>
    <row r="22" ht="121" customHeight="1" spans="1:1">
      <c r="A22" s="71" t="s">
        <v>21</v>
      </c>
    </row>
    <row r="23" ht="58" customHeight="1" spans="1:1">
      <c r="A23" s="76" t="s">
        <v>22</v>
      </c>
    </row>
    <row r="24" ht="40" customHeight="1" spans="1:1">
      <c r="A24" s="76" t="s">
        <v>23</v>
      </c>
    </row>
    <row r="25" ht="40" customHeight="1" spans="1:1">
      <c r="A25" s="77" t="s">
        <v>24</v>
      </c>
    </row>
    <row r="26" ht="40" customHeight="1" spans="1:1">
      <c r="A26" s="77" t="s">
        <v>25</v>
      </c>
    </row>
    <row r="27" ht="61.2" spans="1:1">
      <c r="A27" s="77" t="s">
        <v>26</v>
      </c>
    </row>
    <row r="28" ht="40" customHeight="1" spans="1:1">
      <c r="A28" s="76" t="s">
        <v>27</v>
      </c>
    </row>
  </sheetData>
  <sheetProtection algorithmName="SHA-512" hashValue="vZ6vODXdr01ACy54qBczTfnsYS36WzGMVl7CaIp0KeuwGo1UTmVMeADCmZpPJFUIkyFSZ0O6fW79hWTgjDcEow==" saltValue="6XiEmMc/pdG5NZuRPE8KXQ==" spinCount="100000" sheet="1" selectLockedCells="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view="pageBreakPreview" zoomScale="130" zoomScaleNormal="145" workbookViewId="0">
      <selection activeCell="H6" sqref="H6"/>
    </sheetView>
  </sheetViews>
  <sheetFormatPr defaultColWidth="9" defaultRowHeight="14.1" outlineLevelRow="6" outlineLevelCol="5"/>
  <cols>
    <col min="2" max="2" width="29.3771929824561" customWidth="1"/>
    <col min="4" max="5" width="11.6228070175439" customWidth="1"/>
    <col min="6" max="6" width="13.3947368421053" customWidth="1"/>
  </cols>
  <sheetData>
    <row r="1" ht="28" customHeight="1" spans="1:6">
      <c r="A1" s="18" t="s">
        <v>28</v>
      </c>
      <c r="B1" s="18"/>
      <c r="C1" s="18"/>
      <c r="D1" s="18"/>
      <c r="E1" s="18"/>
      <c r="F1" s="18"/>
    </row>
    <row r="2" ht="28" customHeight="1" spans="1:6">
      <c r="A2" s="18" t="s">
        <v>29</v>
      </c>
      <c r="B2" s="18"/>
      <c r="C2" s="18"/>
      <c r="D2" s="18"/>
      <c r="E2" s="18"/>
      <c r="F2" s="18"/>
    </row>
    <row r="3" ht="28" customHeight="1" spans="1:6">
      <c r="A3" s="20" t="s">
        <v>30</v>
      </c>
      <c r="B3" s="20"/>
      <c r="C3" s="20"/>
      <c r="D3" s="20"/>
      <c r="E3" s="51" t="s">
        <v>31</v>
      </c>
      <c r="F3" s="51"/>
    </row>
    <row r="4" ht="28" customHeight="1" spans="1:6">
      <c r="A4" s="6" t="s">
        <v>32</v>
      </c>
      <c r="B4" s="6" t="s">
        <v>33</v>
      </c>
      <c r="C4" s="6" t="s">
        <v>34</v>
      </c>
      <c r="D4" s="6" t="s">
        <v>35</v>
      </c>
      <c r="E4" s="6" t="s">
        <v>36</v>
      </c>
      <c r="F4" s="6" t="s">
        <v>37</v>
      </c>
    </row>
    <row r="5" ht="28" customHeight="1" spans="1:6">
      <c r="A5" s="59">
        <v>102</v>
      </c>
      <c r="B5" s="60" t="s">
        <v>38</v>
      </c>
      <c r="C5" s="59"/>
      <c r="D5" s="61"/>
      <c r="E5" s="62"/>
      <c r="F5" s="62"/>
    </row>
    <row r="6" ht="28" customHeight="1" spans="1:6">
      <c r="A6" s="59" t="s">
        <v>39</v>
      </c>
      <c r="B6" s="63" t="s">
        <v>40</v>
      </c>
      <c r="C6" s="59" t="s">
        <v>41</v>
      </c>
      <c r="D6" s="61">
        <v>1</v>
      </c>
      <c r="E6" s="7">
        <f>945000*1.5/100</f>
        <v>14175</v>
      </c>
      <c r="F6" s="62">
        <f>ROUND(D6*E6,0)</f>
        <v>14175</v>
      </c>
    </row>
    <row r="7" ht="28" customHeight="1" spans="1:6">
      <c r="A7" s="64" t="s">
        <v>42</v>
      </c>
      <c r="B7" s="65"/>
      <c r="C7" s="66"/>
      <c r="D7" s="66"/>
      <c r="E7" s="66"/>
      <c r="F7" s="67">
        <f>SUM(F6:F6)</f>
        <v>14175</v>
      </c>
    </row>
  </sheetData>
  <sheetProtection algorithmName="SHA-512" hashValue="bFOGrhQeikiZt6AoGdV7EkQA9uh19sr9/CWopjdlp9L0Q5WACu+w97XZ08Oii7Rm+lFKvyntSfQ4L32Xf1w10g==" saltValue="xjGLA8TbXJ3yTGQP2+KuxQ==" spinCount="100000" sheet="1" selectLockedCells="1" objects="1"/>
  <mergeCells count="5">
    <mergeCell ref="A1:F1"/>
    <mergeCell ref="A2:F2"/>
    <mergeCell ref="A3:D3"/>
    <mergeCell ref="E3:F3"/>
    <mergeCell ref="A7:B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view="pageBreakPreview" zoomScale="130" zoomScaleNormal="100" workbookViewId="0">
      <selection activeCell="E13" sqref="E13"/>
    </sheetView>
  </sheetViews>
  <sheetFormatPr defaultColWidth="9" defaultRowHeight="14.1" outlineLevelCol="5"/>
  <cols>
    <col min="1" max="1" width="11.1228070175439" customWidth="1"/>
    <col min="2" max="2" width="28.6228070175439" customWidth="1"/>
    <col min="4" max="4" width="11.6228070175439" style="17" customWidth="1"/>
    <col min="5" max="5" width="11.6228070175439" customWidth="1"/>
    <col min="6" max="6" width="12.7543859649123" customWidth="1"/>
  </cols>
  <sheetData>
    <row r="1" ht="28" customHeight="1" spans="1:6">
      <c r="A1" s="19" t="s">
        <v>28</v>
      </c>
      <c r="B1" s="18"/>
      <c r="C1" s="18"/>
      <c r="D1" s="18"/>
      <c r="E1" s="18"/>
      <c r="F1" s="18"/>
    </row>
    <row r="2" ht="28" customHeight="1" spans="1:6">
      <c r="A2" s="19" t="s">
        <v>43</v>
      </c>
      <c r="B2" s="18"/>
      <c r="C2" s="18"/>
      <c r="D2" s="18"/>
      <c r="E2" s="18"/>
      <c r="F2" s="18"/>
    </row>
    <row r="3" ht="28" customHeight="1" spans="1:6">
      <c r="A3" s="20" t="s">
        <v>30</v>
      </c>
      <c r="B3" s="20"/>
      <c r="C3" s="20"/>
      <c r="D3" s="20"/>
      <c r="E3" s="51" t="s">
        <v>31</v>
      </c>
      <c r="F3" s="51"/>
    </row>
    <row r="4" ht="28" customHeight="1" spans="1:6">
      <c r="A4" s="22" t="s">
        <v>32</v>
      </c>
      <c r="B4" s="22" t="s">
        <v>33</v>
      </c>
      <c r="C4" s="22" t="s">
        <v>34</v>
      </c>
      <c r="D4" s="22" t="s">
        <v>35</v>
      </c>
      <c r="E4" s="22" t="s">
        <v>36</v>
      </c>
      <c r="F4" s="22" t="s">
        <v>37</v>
      </c>
    </row>
    <row r="5" ht="28" customHeight="1" spans="1:6">
      <c r="A5" s="52">
        <v>203</v>
      </c>
      <c r="B5" s="53" t="s">
        <v>44</v>
      </c>
      <c r="C5" s="25"/>
      <c r="D5" s="25"/>
      <c r="E5" s="25"/>
      <c r="F5" s="25"/>
    </row>
    <row r="6" ht="28" customHeight="1" spans="1:6">
      <c r="A6" s="52" t="s">
        <v>45</v>
      </c>
      <c r="B6" s="53" t="s">
        <v>46</v>
      </c>
      <c r="C6" s="25"/>
      <c r="D6" s="25"/>
      <c r="E6" s="25"/>
      <c r="F6" s="25"/>
    </row>
    <row r="7" ht="28" customHeight="1" spans="1:6">
      <c r="A7" s="52" t="s">
        <v>47</v>
      </c>
      <c r="B7" s="53" t="s">
        <v>48</v>
      </c>
      <c r="C7" s="25" t="s">
        <v>49</v>
      </c>
      <c r="D7" s="25">
        <f>3089</f>
        <v>3089</v>
      </c>
      <c r="E7" s="54"/>
      <c r="F7" s="25">
        <f>ROUND(D7*E7,0)</f>
        <v>0</v>
      </c>
    </row>
    <row r="8" ht="28" customHeight="1" spans="1:6">
      <c r="A8" s="52">
        <v>204</v>
      </c>
      <c r="B8" s="53" t="s">
        <v>50</v>
      </c>
      <c r="C8" s="25"/>
      <c r="D8" s="25"/>
      <c r="E8" s="25"/>
      <c r="F8" s="25"/>
    </row>
    <row r="9" ht="28" customHeight="1" spans="1:6">
      <c r="A9" s="52" t="s">
        <v>51</v>
      </c>
      <c r="B9" s="53" t="s">
        <v>52</v>
      </c>
      <c r="C9" s="25"/>
      <c r="D9" s="25"/>
      <c r="E9" s="25"/>
      <c r="F9" s="25"/>
    </row>
    <row r="10" ht="28" customHeight="1" spans="1:6">
      <c r="A10" s="52" t="s">
        <v>47</v>
      </c>
      <c r="B10" s="53" t="s">
        <v>53</v>
      </c>
      <c r="C10" s="25" t="s">
        <v>49</v>
      </c>
      <c r="D10" s="25">
        <v>496</v>
      </c>
      <c r="E10" s="54"/>
      <c r="F10" s="25">
        <f>ROUND(D10*E10,0)</f>
        <v>0</v>
      </c>
    </row>
    <row r="11" ht="28" customHeight="1" spans="1:6">
      <c r="A11" s="52">
        <v>215</v>
      </c>
      <c r="B11" s="53" t="s">
        <v>54</v>
      </c>
      <c r="C11" s="25"/>
      <c r="D11" s="25"/>
      <c r="E11" s="25"/>
      <c r="F11" s="25"/>
    </row>
    <row r="12" ht="28" customHeight="1" spans="1:6">
      <c r="A12" s="52" t="s">
        <v>55</v>
      </c>
      <c r="B12" s="53" t="s">
        <v>56</v>
      </c>
      <c r="C12" s="25"/>
      <c r="D12" s="25"/>
      <c r="E12" s="25"/>
      <c r="F12" s="25"/>
    </row>
    <row r="13" ht="28" customHeight="1" spans="1:6">
      <c r="A13" s="52" t="s">
        <v>57</v>
      </c>
      <c r="B13" s="53" t="s">
        <v>58</v>
      </c>
      <c r="C13" s="25" t="s">
        <v>49</v>
      </c>
      <c r="D13" s="25">
        <v>12.75</v>
      </c>
      <c r="E13" s="54"/>
      <c r="F13" s="25">
        <f>ROUND(D13*E13,0)</f>
        <v>0</v>
      </c>
    </row>
    <row r="14" ht="28" customHeight="1" spans="1:6">
      <c r="A14" s="55" t="s">
        <v>42</v>
      </c>
      <c r="B14" s="56"/>
      <c r="C14" s="57"/>
      <c r="D14" s="28"/>
      <c r="E14" s="57"/>
      <c r="F14" s="58">
        <f>SUM(F7:F13)</f>
        <v>0</v>
      </c>
    </row>
  </sheetData>
  <sheetProtection algorithmName="SHA-512" hashValue="YoN17xcwhQbAWxuCMYAFjGo8E/nwz2guOXtMTcW7QrTUvcC6MdMYfbZ+3UfMF5D3ch7T05Avkv0MV5CKhoj5/w==" saltValue="GTF8Fe652RsKJrnbnOGrjw==" spinCount="100000" sheet="1" selectLockedCells="1" objects="1"/>
  <mergeCells count="5">
    <mergeCell ref="A1:F1"/>
    <mergeCell ref="A2:F2"/>
    <mergeCell ref="A3:D3"/>
    <mergeCell ref="E3:F3"/>
    <mergeCell ref="A14:B1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view="pageBreakPreview" zoomScale="130" zoomScaleNormal="100" workbookViewId="0">
      <selection activeCell="E14" sqref="E14"/>
    </sheetView>
  </sheetViews>
  <sheetFormatPr defaultColWidth="9" defaultRowHeight="14.1"/>
  <cols>
    <col min="1" max="1" width="9" style="17"/>
    <col min="2" max="2" width="30.3771929824561" style="17" customWidth="1"/>
    <col min="3" max="3" width="9" style="17"/>
    <col min="4" max="5" width="11.6228070175439" style="17" customWidth="1"/>
    <col min="6" max="6" width="12.7543859649123" style="17" customWidth="1"/>
    <col min="7" max="16381" width="9" style="17"/>
  </cols>
  <sheetData>
    <row r="1" ht="28" customHeight="1" spans="1:6">
      <c r="A1" s="35" t="s">
        <v>28</v>
      </c>
      <c r="B1" s="35"/>
      <c r="C1" s="35"/>
      <c r="D1" s="35"/>
      <c r="E1" s="35"/>
      <c r="F1" s="35"/>
    </row>
    <row r="2" ht="28" customHeight="1" spans="1:6">
      <c r="A2" s="36" t="s">
        <v>59</v>
      </c>
      <c r="B2" s="35"/>
      <c r="C2" s="35"/>
      <c r="D2" s="35"/>
      <c r="E2" s="35"/>
      <c r="F2" s="35"/>
    </row>
    <row r="3" ht="28" customHeight="1" spans="1:6">
      <c r="A3" s="37" t="s">
        <v>30</v>
      </c>
      <c r="B3" s="37"/>
      <c r="C3" s="37"/>
      <c r="D3" s="37"/>
      <c r="E3" s="38" t="s">
        <v>31</v>
      </c>
      <c r="F3" s="38"/>
    </row>
    <row r="4" ht="28" customHeight="1" spans="1:6">
      <c r="A4" s="39" t="s">
        <v>32</v>
      </c>
      <c r="B4" s="39" t="s">
        <v>33</v>
      </c>
      <c r="C4" s="39" t="s">
        <v>34</v>
      </c>
      <c r="D4" s="39" t="s">
        <v>35</v>
      </c>
      <c r="E4" s="39" t="s">
        <v>36</v>
      </c>
      <c r="F4" s="39" t="s">
        <v>37</v>
      </c>
    </row>
    <row r="5" s="34" customFormat="1" ht="28" customHeight="1" spans="1:6">
      <c r="A5" s="39" t="s">
        <v>60</v>
      </c>
      <c r="B5" s="40" t="s">
        <v>61</v>
      </c>
      <c r="C5" s="39"/>
      <c r="D5" s="39"/>
      <c r="E5" s="39"/>
      <c r="F5" s="39"/>
    </row>
    <row r="6" s="34" customFormat="1" ht="28" customHeight="1" spans="1:6">
      <c r="A6" s="39" t="s">
        <v>62</v>
      </c>
      <c r="B6" s="40" t="s">
        <v>63</v>
      </c>
      <c r="C6" s="39"/>
      <c r="D6" s="41"/>
      <c r="E6" s="39"/>
      <c r="F6" s="39"/>
    </row>
    <row r="7" s="34" customFormat="1" ht="28" customHeight="1" spans="1:6">
      <c r="A7" s="39" t="s">
        <v>47</v>
      </c>
      <c r="B7" s="40" t="s">
        <v>64</v>
      </c>
      <c r="C7" s="39" t="s">
        <v>65</v>
      </c>
      <c r="D7" s="42">
        <f>25.46+5631</f>
        <v>5656.46</v>
      </c>
      <c r="E7" s="43"/>
      <c r="F7" s="44">
        <f>ROUND(D7*E7,0)</f>
        <v>0</v>
      </c>
    </row>
    <row r="8" s="34" customFormat="1" ht="28" customHeight="1" spans="1:6">
      <c r="A8" s="39">
        <v>312</v>
      </c>
      <c r="B8" s="40" t="s">
        <v>66</v>
      </c>
      <c r="C8" s="39"/>
      <c r="D8" s="42"/>
      <c r="E8" s="44"/>
      <c r="F8" s="44"/>
    </row>
    <row r="9" s="34" customFormat="1" ht="28" customHeight="1" spans="1:6">
      <c r="A9" s="39" t="s">
        <v>67</v>
      </c>
      <c r="B9" s="40" t="s">
        <v>66</v>
      </c>
      <c r="C9" s="39"/>
      <c r="D9" s="42"/>
      <c r="E9" s="44"/>
      <c r="F9" s="44"/>
    </row>
    <row r="10" s="34" customFormat="1" ht="28" customHeight="1" spans="1:6">
      <c r="A10" s="39" t="s">
        <v>47</v>
      </c>
      <c r="B10" s="40" t="s">
        <v>68</v>
      </c>
      <c r="C10" s="39" t="s">
        <v>65</v>
      </c>
      <c r="D10" s="42">
        <f>19.97+4817</f>
        <v>4836.97</v>
      </c>
      <c r="E10" s="43"/>
      <c r="F10" s="44">
        <f>ROUND(D10*E10,0)</f>
        <v>0</v>
      </c>
    </row>
    <row r="11" s="34" customFormat="1" ht="28" customHeight="1" spans="1:6">
      <c r="A11" s="39" t="s">
        <v>69</v>
      </c>
      <c r="B11" s="40" t="s">
        <v>70</v>
      </c>
      <c r="C11" s="39"/>
      <c r="D11" s="42"/>
      <c r="E11" s="7"/>
      <c r="F11" s="44"/>
    </row>
    <row r="12" s="34" customFormat="1" ht="28" customHeight="1" spans="1:6">
      <c r="A12" s="39" t="s">
        <v>71</v>
      </c>
      <c r="B12" s="40" t="s">
        <v>72</v>
      </c>
      <c r="C12" s="39" t="s">
        <v>73</v>
      </c>
      <c r="D12" s="42">
        <f>63.84+301.62+510.72</f>
        <v>876.18</v>
      </c>
      <c r="E12" s="43"/>
      <c r="F12" s="44">
        <f>ROUND(D12*E12,0)</f>
        <v>0</v>
      </c>
    </row>
    <row r="13" s="34" customFormat="1" ht="28" customHeight="1" spans="1:6">
      <c r="A13" s="39" t="s">
        <v>74</v>
      </c>
      <c r="B13" s="45" t="s">
        <v>75</v>
      </c>
      <c r="C13" s="39"/>
      <c r="D13" s="42"/>
      <c r="E13" s="44"/>
      <c r="F13" s="44"/>
    </row>
    <row r="14" s="34" customFormat="1" ht="28" customHeight="1" spans="1:6">
      <c r="A14" s="39" t="s">
        <v>76</v>
      </c>
      <c r="B14" s="40" t="s">
        <v>77</v>
      </c>
      <c r="C14" s="39" t="s">
        <v>49</v>
      </c>
      <c r="D14" s="42">
        <v>944.5</v>
      </c>
      <c r="E14" s="43"/>
      <c r="F14" s="44">
        <f>ROUND(D14*E14,0)</f>
        <v>0</v>
      </c>
    </row>
    <row r="15" ht="28" customHeight="1" spans="1:6">
      <c r="A15" s="39">
        <v>315</v>
      </c>
      <c r="B15" s="40" t="s">
        <v>78</v>
      </c>
      <c r="C15" s="39"/>
      <c r="D15" s="39"/>
      <c r="E15" s="39"/>
      <c r="F15" s="39"/>
    </row>
    <row r="16" ht="28" customHeight="1" spans="1:6">
      <c r="A16" s="39" t="s">
        <v>79</v>
      </c>
      <c r="B16" s="40" t="s">
        <v>80</v>
      </c>
      <c r="C16" s="39"/>
      <c r="D16" s="41"/>
      <c r="E16" s="39"/>
      <c r="F16" s="39"/>
    </row>
    <row r="17" ht="28" customHeight="1" spans="1:13">
      <c r="A17" s="39" t="s">
        <v>47</v>
      </c>
      <c r="B17" s="40" t="s">
        <v>81</v>
      </c>
      <c r="C17" s="39" t="s">
        <v>82</v>
      </c>
      <c r="D17" s="42">
        <v>20</v>
      </c>
      <c r="E17" s="43"/>
      <c r="F17" s="44">
        <f>ROUND(D17*E17,0)</f>
        <v>0</v>
      </c>
      <c r="M17" s="50"/>
    </row>
    <row r="18" ht="28" customHeight="1" spans="1:6">
      <c r="A18" s="46" t="s">
        <v>42</v>
      </c>
      <c r="B18" s="47"/>
      <c r="C18" s="48"/>
      <c r="D18" s="48"/>
      <c r="E18" s="48"/>
      <c r="F18" s="49">
        <f>SUM(F7:F17)</f>
        <v>0</v>
      </c>
    </row>
  </sheetData>
  <sheetProtection algorithmName="SHA-512" hashValue="bZCojfy/rnBjOdWDplA4iBQ2+k938C3o2BKFdabZwaV8IQ39s9Z5iYxo0xRQwoIu6OcU5h44A2cXDWBapRxaTw==" saltValue="MVfExJbYu4eJt6S0GA+8DA==" spinCount="100000" sheet="1" selectLockedCells="1" objects="1"/>
  <mergeCells count="5">
    <mergeCell ref="A1:F1"/>
    <mergeCell ref="A2:F2"/>
    <mergeCell ref="A3:D3"/>
    <mergeCell ref="E3:F3"/>
    <mergeCell ref="A18:B18"/>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view="pageBreakPreview" zoomScale="130" zoomScaleNormal="100" workbookViewId="0">
      <selection activeCell="E8" sqref="E8"/>
    </sheetView>
  </sheetViews>
  <sheetFormatPr defaultColWidth="9" defaultRowHeight="14.1" outlineLevelCol="5"/>
  <cols>
    <col min="1" max="1" width="9" style="17"/>
    <col min="2" max="2" width="29.3771929824561" style="17" customWidth="1"/>
    <col min="3" max="3" width="9" style="17"/>
    <col min="4" max="5" width="11.6228070175439" style="17" customWidth="1"/>
    <col min="6" max="6" width="13.1228070175439" style="17" customWidth="1"/>
    <col min="7" max="16384" width="9" style="17"/>
  </cols>
  <sheetData>
    <row r="1" ht="28" customHeight="1" spans="1:6">
      <c r="A1" s="18" t="s">
        <v>28</v>
      </c>
      <c r="B1" s="18"/>
      <c r="C1" s="18"/>
      <c r="D1" s="18"/>
      <c r="E1" s="18"/>
      <c r="F1" s="18"/>
    </row>
    <row r="2" ht="28" customHeight="1" spans="1:6">
      <c r="A2" s="19" t="s">
        <v>83</v>
      </c>
      <c r="B2" s="18"/>
      <c r="C2" s="18"/>
      <c r="D2" s="18"/>
      <c r="E2" s="18"/>
      <c r="F2" s="18"/>
    </row>
    <row r="3" ht="28" customHeight="1" spans="1:6">
      <c r="A3" s="20" t="s">
        <v>30</v>
      </c>
      <c r="B3" s="20"/>
      <c r="C3" s="20"/>
      <c r="D3" s="20"/>
      <c r="E3" s="21" t="s">
        <v>31</v>
      </c>
      <c r="F3" s="21"/>
    </row>
    <row r="4" ht="28" customHeight="1" spans="1:6">
      <c r="A4" s="22" t="s">
        <v>32</v>
      </c>
      <c r="B4" s="22" t="s">
        <v>33</v>
      </c>
      <c r="C4" s="22" t="s">
        <v>34</v>
      </c>
      <c r="D4" s="22" t="s">
        <v>35</v>
      </c>
      <c r="E4" s="22" t="s">
        <v>36</v>
      </c>
      <c r="F4" s="22" t="s">
        <v>37</v>
      </c>
    </row>
    <row r="5" ht="28" customHeight="1" spans="1:6">
      <c r="A5" s="22">
        <v>604</v>
      </c>
      <c r="B5" s="23" t="s">
        <v>84</v>
      </c>
      <c r="C5" s="22"/>
      <c r="D5" s="22"/>
      <c r="E5" s="22"/>
      <c r="F5" s="22"/>
    </row>
    <row r="6" ht="28" customHeight="1" spans="1:6">
      <c r="A6" s="22" t="s">
        <v>85</v>
      </c>
      <c r="B6" s="23" t="s">
        <v>86</v>
      </c>
      <c r="C6" s="22"/>
      <c r="D6" s="24"/>
      <c r="E6" s="22"/>
      <c r="F6" s="22"/>
    </row>
    <row r="7" ht="28" customHeight="1" spans="1:6">
      <c r="A7" s="22" t="s">
        <v>47</v>
      </c>
      <c r="B7" s="23" t="s">
        <v>87</v>
      </c>
      <c r="C7" s="22" t="s">
        <v>88</v>
      </c>
      <c r="D7" s="25">
        <v>3</v>
      </c>
      <c r="E7" s="26"/>
      <c r="F7" s="27">
        <f t="shared" ref="F7:F10" si="0">ROUND(D7*E7,0)</f>
        <v>0</v>
      </c>
    </row>
    <row r="8" ht="28" customHeight="1" spans="1:6">
      <c r="A8" s="22" t="s">
        <v>89</v>
      </c>
      <c r="B8" s="23" t="s">
        <v>90</v>
      </c>
      <c r="C8" s="22" t="s">
        <v>91</v>
      </c>
      <c r="D8" s="25">
        <v>4</v>
      </c>
      <c r="E8" s="26"/>
      <c r="F8" s="27">
        <f t="shared" si="0"/>
        <v>0</v>
      </c>
    </row>
    <row r="9" ht="28" customHeight="1" spans="1:6">
      <c r="A9" s="22">
        <v>605</v>
      </c>
      <c r="B9" s="23" t="s">
        <v>92</v>
      </c>
      <c r="C9" s="22"/>
      <c r="D9" s="22"/>
      <c r="E9" s="22"/>
      <c r="F9" s="22"/>
    </row>
    <row r="10" ht="28" customHeight="1" spans="1:6">
      <c r="A10" s="28" t="s">
        <v>93</v>
      </c>
      <c r="B10" s="29" t="s">
        <v>94</v>
      </c>
      <c r="C10" s="28" t="s">
        <v>82</v>
      </c>
      <c r="D10" s="30">
        <v>4</v>
      </c>
      <c r="E10" s="31"/>
      <c r="F10" s="27">
        <f t="shared" si="0"/>
        <v>0</v>
      </c>
    </row>
    <row r="11" ht="28" customHeight="1" spans="1:6">
      <c r="A11" s="32" t="s">
        <v>42</v>
      </c>
      <c r="B11" s="33"/>
      <c r="C11" s="28"/>
      <c r="D11" s="28"/>
      <c r="E11" s="28"/>
      <c r="F11" s="30">
        <f>SUM(F7:F10)</f>
        <v>0</v>
      </c>
    </row>
  </sheetData>
  <sheetProtection algorithmName="SHA-512" hashValue="W/45R7NynEovl9+Yff1zz1QSLZVZFhecobOKZ3iWnQ8kCFBLWqEGvbnBa4wzvD0gZDC/PckmuapcdWF5LozTUg==" saltValue="yFBh3vHTciyoSnaOKHve5w==" spinCount="100000" sheet="1" selectLockedCells="1" objects="1"/>
  <mergeCells count="5">
    <mergeCell ref="A1:F1"/>
    <mergeCell ref="A2:F2"/>
    <mergeCell ref="A3:D3"/>
    <mergeCell ref="E3:F3"/>
    <mergeCell ref="A11:B1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view="pageBreakPreview" zoomScale="145" zoomScaleNormal="130" workbookViewId="0">
      <selection activeCell="I2" sqref="I2"/>
    </sheetView>
  </sheetViews>
  <sheetFormatPr defaultColWidth="9" defaultRowHeight="15.3"/>
  <cols>
    <col min="1" max="1" width="6.25438596491228" style="3" customWidth="1"/>
    <col min="2" max="2" width="6" style="3" customWidth="1"/>
    <col min="3" max="3" width="12.2543859649123" style="3" customWidth="1"/>
    <col min="4" max="4" width="6.75438596491228" style="3" customWidth="1"/>
    <col min="5" max="5" width="9.5" style="3" customWidth="1"/>
    <col min="6" max="6" width="16.2543859649123" style="3" customWidth="1"/>
    <col min="7" max="7" width="8.87719298245614" style="3" customWidth="1"/>
    <col min="8" max="8" width="19.8070175438597" style="3" customWidth="1"/>
    <col min="9" max="10" width="13.3771929824561" style="3" customWidth="1"/>
    <col min="11" max="11" width="9" style="3"/>
    <col min="12" max="12" width="10.3771929824561" style="3"/>
    <col min="13" max="16384" width="9" style="3"/>
  </cols>
  <sheetData>
    <row r="1" s="1" customFormat="1" ht="50" customHeight="1" spans="1:8">
      <c r="A1" s="4" t="s">
        <v>95</v>
      </c>
      <c r="B1" s="4"/>
      <c r="C1" s="4"/>
      <c r="D1" s="4"/>
      <c r="E1" s="4"/>
      <c r="F1" s="4"/>
      <c r="G1" s="4"/>
      <c r="H1" s="4"/>
    </row>
    <row r="2" s="2" customFormat="1" ht="38" customHeight="1" spans="1:8">
      <c r="A2" s="5" t="s">
        <v>96</v>
      </c>
      <c r="B2" s="5"/>
      <c r="C2" s="5"/>
      <c r="D2" s="5"/>
      <c r="E2" s="5"/>
      <c r="F2" s="5"/>
      <c r="G2" s="5"/>
      <c r="H2" s="5"/>
    </row>
    <row r="3" s="3" customFormat="1" ht="40" customHeight="1" spans="1:8">
      <c r="A3" s="6" t="s">
        <v>97</v>
      </c>
      <c r="B3" s="6"/>
      <c r="C3" s="6" t="s">
        <v>98</v>
      </c>
      <c r="D3" s="6" t="s">
        <v>99</v>
      </c>
      <c r="E3" s="6"/>
      <c r="F3" s="6"/>
      <c r="G3" s="6"/>
      <c r="H3" s="6" t="s">
        <v>100</v>
      </c>
    </row>
    <row r="4" s="3" customFormat="1" ht="40" customHeight="1" spans="1:9">
      <c r="A4" s="6" t="s">
        <v>101</v>
      </c>
      <c r="B4" s="6"/>
      <c r="C4" s="6" t="s">
        <v>102</v>
      </c>
      <c r="D4" s="6" t="s">
        <v>103</v>
      </c>
      <c r="E4" s="6"/>
      <c r="F4" s="6"/>
      <c r="G4" s="6"/>
      <c r="H4" s="7">
        <f>'100章'!F7</f>
        <v>14175</v>
      </c>
      <c r="I4" s="16"/>
    </row>
    <row r="5" s="3" customFormat="1" ht="40" customHeight="1" spans="1:9">
      <c r="A5" s="6" t="s">
        <v>104</v>
      </c>
      <c r="B5" s="6"/>
      <c r="C5" s="6">
        <v>200</v>
      </c>
      <c r="D5" s="6" t="s">
        <v>105</v>
      </c>
      <c r="E5" s="6"/>
      <c r="F5" s="6"/>
      <c r="G5" s="6"/>
      <c r="H5" s="7">
        <f>'200章'!F14</f>
        <v>0</v>
      </c>
      <c r="I5" s="16"/>
    </row>
    <row r="6" s="3" customFormat="1" ht="40" customHeight="1" spans="1:9">
      <c r="A6" s="6" t="s">
        <v>106</v>
      </c>
      <c r="B6" s="6"/>
      <c r="C6" s="6">
        <v>300</v>
      </c>
      <c r="D6" s="6" t="s">
        <v>107</v>
      </c>
      <c r="E6" s="6"/>
      <c r="F6" s="6"/>
      <c r="G6" s="6"/>
      <c r="H6" s="7">
        <f>'300章'!F18</f>
        <v>0</v>
      </c>
      <c r="I6" s="16"/>
    </row>
    <row r="7" s="3" customFormat="1" ht="40" customHeight="1" spans="1:9">
      <c r="A7" s="6" t="s">
        <v>108</v>
      </c>
      <c r="B7" s="6"/>
      <c r="C7" s="6">
        <v>600</v>
      </c>
      <c r="D7" s="6" t="s">
        <v>109</v>
      </c>
      <c r="E7" s="6"/>
      <c r="F7" s="6"/>
      <c r="G7" s="6"/>
      <c r="H7" s="7">
        <f>'600章'!F11</f>
        <v>0</v>
      </c>
      <c r="I7" s="16"/>
    </row>
    <row r="8" s="3" customFormat="1" ht="40" customHeight="1" spans="1:9">
      <c r="A8" s="8">
        <v>5</v>
      </c>
      <c r="B8" s="9"/>
      <c r="C8" s="10" t="s">
        <v>110</v>
      </c>
      <c r="D8" s="11"/>
      <c r="E8" s="11"/>
      <c r="F8" s="11"/>
      <c r="G8" s="12"/>
      <c r="H8" s="7">
        <f>SUM(H4:H7)</f>
        <v>14175</v>
      </c>
      <c r="I8" s="16"/>
    </row>
    <row r="9" s="3" customFormat="1" ht="40" customHeight="1" spans="1:9">
      <c r="A9" s="8">
        <v>6</v>
      </c>
      <c r="B9" s="9"/>
      <c r="C9" s="10" t="s">
        <v>111</v>
      </c>
      <c r="D9" s="11"/>
      <c r="E9" s="11"/>
      <c r="F9" s="11"/>
      <c r="G9" s="12"/>
      <c r="H9" s="13">
        <v>0</v>
      </c>
      <c r="I9" s="16"/>
    </row>
    <row r="10" s="3" customFormat="1" ht="40" customHeight="1" spans="1:9">
      <c r="A10" s="8">
        <v>7</v>
      </c>
      <c r="B10" s="9"/>
      <c r="C10" s="10" t="s">
        <v>112</v>
      </c>
      <c r="D10" s="11"/>
      <c r="E10" s="11"/>
      <c r="F10" s="11"/>
      <c r="G10" s="12"/>
      <c r="H10" s="7">
        <f>H8-H9</f>
        <v>14175</v>
      </c>
      <c r="I10" s="16"/>
    </row>
    <row r="11" s="3" customFormat="1" ht="40" customHeight="1" spans="1:9">
      <c r="A11" s="8">
        <v>8</v>
      </c>
      <c r="B11" s="9"/>
      <c r="C11" s="10" t="s">
        <v>113</v>
      </c>
      <c r="D11" s="11"/>
      <c r="E11" s="11"/>
      <c r="F11" s="11"/>
      <c r="G11" s="12"/>
      <c r="H11" s="13">
        <v>0</v>
      </c>
      <c r="I11" s="16"/>
    </row>
    <row r="12" s="3" customFormat="1" ht="40" customHeight="1" spans="1:9">
      <c r="A12" s="8">
        <v>9</v>
      </c>
      <c r="B12" s="9"/>
      <c r="C12" s="10" t="s">
        <v>114</v>
      </c>
      <c r="D12" s="11"/>
      <c r="E12" s="11"/>
      <c r="F12" s="11"/>
      <c r="G12" s="12"/>
      <c r="H12" s="13">
        <v>0</v>
      </c>
      <c r="I12" s="16"/>
    </row>
    <row r="13" s="3" customFormat="1" ht="40" customHeight="1" spans="1:9">
      <c r="A13" s="8">
        <v>10</v>
      </c>
      <c r="B13" s="9"/>
      <c r="C13" s="10" t="s">
        <v>115</v>
      </c>
      <c r="D13" s="14"/>
      <c r="E13" s="14"/>
      <c r="F13" s="14"/>
      <c r="G13" s="15"/>
      <c r="H13" s="7">
        <f>H8+H11+H12</f>
        <v>14175</v>
      </c>
      <c r="I13" s="16"/>
    </row>
  </sheetData>
  <sheetProtection algorithmName="SHA-512" hashValue="iCACh4ppH44l6DsnwhEqTSWaYei8pKWh4G1+At9n14qesbkggZphB1Ov6dgrL2qwammWFARHaZVWrY/juTyvHA==" saltValue="RHZm0WBVTlb+McgimwPSyQ==" spinCount="100000" sheet="1" selectLockedCells="1" objects="1"/>
  <mergeCells count="24">
    <mergeCell ref="A1:H1"/>
    <mergeCell ref="A2:H2"/>
    <mergeCell ref="A3:B3"/>
    <mergeCell ref="D3:G3"/>
    <mergeCell ref="A4:B4"/>
    <mergeCell ref="D4:G4"/>
    <mergeCell ref="A5:B5"/>
    <mergeCell ref="D5:G5"/>
    <mergeCell ref="A6:B6"/>
    <mergeCell ref="D6:G6"/>
    <mergeCell ref="A7:B7"/>
    <mergeCell ref="D7:G7"/>
    <mergeCell ref="A8:B8"/>
    <mergeCell ref="C8:G8"/>
    <mergeCell ref="A9:B9"/>
    <mergeCell ref="C9:G9"/>
    <mergeCell ref="A10:B10"/>
    <mergeCell ref="C10:G10"/>
    <mergeCell ref="A11:B11"/>
    <mergeCell ref="C11:G11"/>
    <mergeCell ref="A12:B12"/>
    <mergeCell ref="C12:G12"/>
    <mergeCell ref="A13:B13"/>
    <mergeCell ref="C13:G13"/>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1" master="" otherUserPermission="visible"/>
  <rangeList sheetStid="2" master="" otherUserPermission="visible"/>
  <rangeList sheetStid="4" master="" otherUserPermission="visible"/>
  <rangeList sheetStid="5" master="" otherUserPermission="visible"/>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说明</vt:lpstr>
      <vt:lpstr>100章</vt:lpstr>
      <vt:lpstr>200章</vt:lpstr>
      <vt:lpstr>300章</vt:lpstr>
      <vt:lpstr>600章</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A落雪樱花</cp:lastModifiedBy>
  <dcterms:created xsi:type="dcterms:W3CDTF">2025-05-27T03:05:00Z</dcterms:created>
  <dcterms:modified xsi:type="dcterms:W3CDTF">2025-06-09T02:31:39Z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F7E4275AB16042D2839814CF9FD0905C_11</vt:lpwstr>
  </property>
  <property fmtid="{D5CDD505-2E9C-101B-9397-08002B2CF9AE}" pid="3" name="KSOProductBuildVer">
    <vt:lpwstr>2052-12.1.0.20784</vt:lpwstr>
  </property>
</Properties>
</file>