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9868" windowHeight="13500"/>
  </bookViews>
  <sheets>
    <sheet name="清水河" sheetId="3" r:id="rId1"/>
  </sheets>
  <definedNames>
    <definedName name="_xlnm._FilterDatabase" localSheetId="0" hidden="1">清水河!$A$4:$K$182</definedName>
    <definedName name="_xlnm.Print_Area" localSheetId="0">清水河!$A$1:$K$182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<sst xmlns="http://schemas.openxmlformats.org/spreadsheetml/2006/main" count="492" uniqueCount="270">
  <si>
    <t>清水河县党风廉政教育展厅展览服务项目-预算清单</t>
  </si>
  <si>
    <t>建设单位：</t>
  </si>
  <si>
    <t>客服电话:</t>
  </si>
  <si>
    <t>制作单位:</t>
  </si>
  <si>
    <t>展厅面积（㎡）</t>
  </si>
  <si>
    <t>平均单价（元/㎡）</t>
  </si>
  <si>
    <t>项 目</t>
  </si>
  <si>
    <t>说 明</t>
  </si>
  <si>
    <t>规格数量</t>
  </si>
  <si>
    <t>单位</t>
  </si>
  <si>
    <t>单价</t>
  </si>
  <si>
    <t>金额</t>
  </si>
  <si>
    <t>长</t>
  </si>
  <si>
    <t>宽</t>
  </si>
  <si>
    <t>数量</t>
  </si>
  <si>
    <t>工量</t>
  </si>
  <si>
    <t>¥</t>
  </si>
  <si>
    <t>一</t>
  </si>
  <si>
    <t>基础项目</t>
  </si>
  <si>
    <t>拆除（部分影响造型墙体）</t>
  </si>
  <si>
    <t>人工费+清运</t>
  </si>
  <si>
    <t>㎡</t>
  </si>
  <si>
    <t>玻璃门窗处理</t>
  </si>
  <si>
    <t>磨砂贴+人工</t>
  </si>
  <si>
    <t>施工围挡</t>
  </si>
  <si>
    <t>防尘布+辅料+人工</t>
  </si>
  <si>
    <t>项</t>
  </si>
  <si>
    <t>地面处理:基础层处理</t>
  </si>
  <si>
    <t>原有地面加固+修复</t>
  </si>
  <si>
    <t>地面处理:水泥自流平</t>
  </si>
  <si>
    <t>水泥自流平(平均厚度3-5mm)</t>
  </si>
  <si>
    <t>地面处理</t>
  </si>
  <si>
    <t>打磨清洁</t>
  </si>
  <si>
    <t>地面处理:塑胶地板</t>
  </si>
  <si>
    <t>定制艺术双色拼接塑胶地板</t>
  </si>
  <si>
    <t>小计</t>
  </si>
  <si>
    <t>二</t>
  </si>
  <si>
    <t>木工项目（顶面面积：342平米墙面面积：152*4=608平米）</t>
  </si>
  <si>
    <t>顶面-整体</t>
  </si>
  <si>
    <t>防火木龙骨+轻钢龙骨+纸面石膏板+定制铝格栅+辅料+人工</t>
  </si>
  <si>
    <t>第一篇章-墙2立面灯带造型结构</t>
  </si>
  <si>
    <t>防火木龙骨+轻钢龙骨+纸面石膏板+辅料+人工</t>
  </si>
  <si>
    <t>第一篇章-柱体1制作</t>
  </si>
  <si>
    <t>第一篇章-墙3立面电子屏结构+暗门</t>
  </si>
  <si>
    <t>防火木龙骨+轻钢龙骨+欧松板+石膏板+辅料+人工</t>
  </si>
  <si>
    <t>第一篇章-柱体2制作</t>
  </si>
  <si>
    <t>第一篇章-墙4立面灯造型结构</t>
  </si>
  <si>
    <t>第二篇章-墙5立面灯造型结构</t>
  </si>
  <si>
    <t>第二篇章-墙6立面灯造型结构</t>
  </si>
  <si>
    <t>第二篇章-墙7立面灯造型结构+暗门</t>
  </si>
  <si>
    <t>第二篇章-柱体3制作</t>
  </si>
  <si>
    <t>第二篇章-墙8立面灯造型结构</t>
  </si>
  <si>
    <t>第三篇章-墙9立面灯造型结构</t>
  </si>
  <si>
    <t>第三篇章-墙10立面灯造型结构</t>
  </si>
  <si>
    <t>第三篇章-墙11立面电子屏结构</t>
  </si>
  <si>
    <t>第三篇章-墙12立面灯造型结构</t>
  </si>
  <si>
    <t>第四篇章-墙13立面灯造型结构+暗门</t>
  </si>
  <si>
    <t>第四篇章-墙14立面灯造型结构</t>
  </si>
  <si>
    <t>第四篇章-柱体4制作</t>
  </si>
  <si>
    <t>第四篇章-墙15立面灯造型结构</t>
  </si>
  <si>
    <t>第四篇章-柱体5制作</t>
  </si>
  <si>
    <t>第五篇章-墙16立面灯造型结构+消防栓暗门</t>
  </si>
  <si>
    <t>第五篇章-墙17立面灯造型结构</t>
  </si>
  <si>
    <t>第五篇章-墙18立面灯造型结构</t>
  </si>
  <si>
    <t>第五篇章-墙19立面灯造型结构</t>
  </si>
  <si>
    <t>第五篇章-墙20立面灯造型结构</t>
  </si>
  <si>
    <t>第三篇章-电子屏摆台制作</t>
  </si>
  <si>
    <t>实木定制+辅料+人工</t>
  </si>
  <si>
    <t>第四篇章-展柜制作</t>
  </si>
  <si>
    <t>实木定制+柜门+玻璃+辅料+人工</t>
  </si>
  <si>
    <t>套</t>
  </si>
  <si>
    <t>第五篇章-墙19立面书柜</t>
  </si>
  <si>
    <t>踢脚线</t>
  </si>
  <si>
    <t>定制磨砂灰铝板+辅料+人工</t>
  </si>
  <si>
    <t>m</t>
  </si>
  <si>
    <t>三</t>
  </si>
  <si>
    <t>油工项目（木质结构顶面面积：116*1+10*4.7=163平米 墙面面积：152*4=608平米）</t>
  </si>
  <si>
    <t>木质结构基础处理</t>
  </si>
  <si>
    <t>防锈处理+辅料+工费(高空)</t>
  </si>
  <si>
    <t>补缝+辅料+工费(高空)</t>
  </si>
  <si>
    <t>粘帖网格带+辅料+工费(高空)</t>
  </si>
  <si>
    <t>2遍刮腻子+人工(高空)</t>
  </si>
  <si>
    <t>打磨2遍+辅料+工费</t>
  </si>
  <si>
    <t>顶面木质结构部分乳胶漆饰面</t>
  </si>
  <si>
    <t>2遍乳胶漆+人工(高空)</t>
  </si>
  <si>
    <t>第一篇章-墙1饰面</t>
  </si>
  <si>
    <t>红色壁毯+辅料+工费</t>
  </si>
  <si>
    <t>第一篇章-墙2饰面</t>
  </si>
  <si>
    <t>第一篇章-柱体1饰面</t>
  </si>
  <si>
    <t>土黄色真石漆雕塑柱喷涂+辅料+工费</t>
  </si>
  <si>
    <t>第一篇章-墙3饰面</t>
  </si>
  <si>
    <t>土黄色真石漆喷涂+辅料+工费</t>
  </si>
  <si>
    <t>第一篇章-柱体2饰面</t>
  </si>
  <si>
    <t>第一篇章-墙4饰面</t>
  </si>
  <si>
    <t>土黄色真石漆+定制壁布+壁毯+辅料+工费</t>
  </si>
  <si>
    <t>第二篇章-墙5饰面</t>
  </si>
  <si>
    <t>第二篇章-墙6饰面</t>
  </si>
  <si>
    <t>红色壁毯+定制壁布粘贴+辅料+工费</t>
  </si>
  <si>
    <t>第二篇章-墙7饰面</t>
  </si>
  <si>
    <t>红色壁毯粘贴+真石漆+辅料+工费</t>
  </si>
  <si>
    <t>第二篇章-柱体3饰面</t>
  </si>
  <si>
    <t>第二篇章-墙8饰面</t>
  </si>
  <si>
    <t>第三篇章-墙9饰面</t>
  </si>
  <si>
    <t>乳胶漆+辅料+工费</t>
  </si>
  <si>
    <t>第三篇章-墙10饰面</t>
  </si>
  <si>
    <t>第三篇章-墙11饰面</t>
  </si>
  <si>
    <t>第三篇章-墙12饰面</t>
  </si>
  <si>
    <t>亮土黄色真石漆喷涂+辅料+工费</t>
  </si>
  <si>
    <t>第四篇章-墙13饰面</t>
  </si>
  <si>
    <t>第四篇章-墙14饰面</t>
  </si>
  <si>
    <t>定制壁布粘贴+辅料+工费</t>
  </si>
  <si>
    <t>第四篇章-柱体4饰面</t>
  </si>
  <si>
    <t>第四篇章-墙15饰面</t>
  </si>
  <si>
    <t>第四篇章-柱体5饰面</t>
  </si>
  <si>
    <t>第五篇章-墙16饰面</t>
  </si>
  <si>
    <t>第五篇章-墙17饰面</t>
  </si>
  <si>
    <t>第五篇章-墙18饰面</t>
  </si>
  <si>
    <t>浅黄色真石漆+定制壁布+乳胶漆+辅料+工费</t>
  </si>
  <si>
    <t>第五篇章-墙19饰面</t>
  </si>
  <si>
    <t>土黄色真石漆+壁毯+辅料+工费</t>
  </si>
  <si>
    <t>第五篇章-墙20饰面</t>
  </si>
  <si>
    <t>第三篇章-电子屏摆台饰面</t>
  </si>
  <si>
    <t>白色油漆+辅料+工费</t>
  </si>
  <si>
    <t>第四篇章-展柜饰面</t>
  </si>
  <si>
    <t>红色油漆+辅料+工费</t>
  </si>
  <si>
    <t>四</t>
  </si>
  <si>
    <t>强电、照明项目</t>
  </si>
  <si>
    <t>顶面+墙面电源线</t>
  </si>
  <si>
    <t>BV2.5㎡多色电源线</t>
  </si>
  <si>
    <t>BV4㎡红、蓝、双色电源线</t>
  </si>
  <si>
    <t>BV10㎡铜线线</t>
  </si>
  <si>
    <t>穿线管</t>
  </si>
  <si>
    <t>PVC2.0管(含链接)华维20PVC管</t>
  </si>
  <si>
    <t>桥架</t>
  </si>
  <si>
    <t>200*100</t>
  </si>
  <si>
    <t>顶面筒灯/射灯</t>
  </si>
  <si>
    <t>国标</t>
  </si>
  <si>
    <t>墙面射灯</t>
  </si>
  <si>
    <t>插座</t>
  </si>
  <si>
    <t>国标十二孔</t>
  </si>
  <si>
    <t>开关</t>
  </si>
  <si>
    <t>四联四控</t>
  </si>
  <si>
    <t>个</t>
  </si>
  <si>
    <t>三联三控</t>
  </si>
  <si>
    <t>单开</t>
  </si>
  <si>
    <t>轨道射灯</t>
  </si>
  <si>
    <t>黑色、白光</t>
  </si>
  <si>
    <t>总配电箱</t>
  </si>
  <si>
    <t>电表+总开等（15路）</t>
  </si>
  <si>
    <t>装饰灯条</t>
  </si>
  <si>
    <t>铝型材、白光</t>
  </si>
  <si>
    <t>灯带：顶面</t>
  </si>
  <si>
    <t>5㎝硅胶胶嵌入式灯带+24V光源</t>
  </si>
  <si>
    <t>灯带：墙面</t>
  </si>
  <si>
    <t>软胶、白光</t>
  </si>
  <si>
    <t>灯箱底部安装LED灯片</t>
  </si>
  <si>
    <t>吸顶音响</t>
  </si>
  <si>
    <t>大电子屏2个观影屏2个</t>
  </si>
  <si>
    <t>黄河流水+热感应器</t>
  </si>
  <si>
    <t>观影区灯光控制器</t>
  </si>
  <si>
    <t>定制</t>
  </si>
  <si>
    <t>辅料费</t>
  </si>
  <si>
    <t>波纹管+分线盒+接头+锁母等</t>
  </si>
  <si>
    <t>强电工费</t>
  </si>
  <si>
    <t>五</t>
  </si>
  <si>
    <t>弱电项目</t>
  </si>
  <si>
    <t>wifi信号增强</t>
  </si>
  <si>
    <t>COMFAST CF-WR754AC双频千兆5.8G大功率1200M</t>
  </si>
  <si>
    <t>网线</t>
  </si>
  <si>
    <t>超6类</t>
  </si>
  <si>
    <t>音响线</t>
  </si>
  <si>
    <t>波纹管</t>
  </si>
  <si>
    <t>弱电机柜</t>
  </si>
  <si>
    <t>1200*800*600、12U</t>
  </si>
  <si>
    <t>摄像头:300万像素</t>
  </si>
  <si>
    <t>摄像头变压器:400w集成</t>
  </si>
  <si>
    <t>硬盘录相机:4路</t>
  </si>
  <si>
    <t>硬盘:2T</t>
  </si>
  <si>
    <t>辅料费:线材+接口+支架等</t>
  </si>
  <si>
    <t>线材+接口+支架等</t>
  </si>
  <si>
    <t>弱电工费</t>
  </si>
  <si>
    <t>六</t>
  </si>
  <si>
    <t>美工项目</t>
  </si>
  <si>
    <t>顶面灯箱软膜</t>
  </si>
  <si>
    <t>柔拉膜材质彩喷+辅料+专业工种安装</t>
  </si>
  <si>
    <t>顶面圆形艺术灯</t>
  </si>
  <si>
    <t>定制灯具+运费+安装工费</t>
  </si>
  <si>
    <t>顶面五角星形艺术灯</t>
  </si>
  <si>
    <t>顶面飘带艺术灯</t>
  </si>
  <si>
    <t>第一篇章-墙2文字</t>
  </si>
  <si>
    <t>金色水晶字+运费+安装工费</t>
  </si>
  <si>
    <t>第一篇章-柱体1文字</t>
  </si>
  <si>
    <t>雪弗板雕刻+运费+安装工费</t>
  </si>
  <si>
    <t>第一篇章-柱体2文字</t>
  </si>
  <si>
    <t>第一篇章-墙4文字、画面</t>
  </si>
  <si>
    <t>柔拉膜灯箱+雪弗板雕刻+运费+安装工费</t>
  </si>
  <si>
    <t>第二篇章-墙5文字、画面</t>
  </si>
  <si>
    <t>柔拉膜灯箱+雕刻字+运费+安装工费</t>
  </si>
  <si>
    <t>第二篇章-墙6文字、画面</t>
  </si>
  <si>
    <t>定制壁布+雕刻字+运费+安装工费</t>
  </si>
  <si>
    <t>第二篇章-墙7文字、画面</t>
  </si>
  <si>
    <t>第二篇章-柱体3文字</t>
  </si>
  <si>
    <t>第二篇章-墙8文字、画面</t>
  </si>
  <si>
    <t>精品发光字+雕刻字+定制壁布+运费+安装工费</t>
  </si>
  <si>
    <t>第三篇章-墙9文字、画面</t>
  </si>
  <si>
    <t>雪弗板雕刻+定制壁布+即时贴+框画+运费+安装工费</t>
  </si>
  <si>
    <t>第三篇章-墙10文字、画面</t>
  </si>
  <si>
    <t>第三篇章-墙11文字、画面</t>
  </si>
  <si>
    <t>雪弗板雕刻+定制壁布+即时贴+运费+安装工费</t>
  </si>
  <si>
    <t>第三篇章-墙12文字、画面</t>
  </si>
  <si>
    <t>第四篇章-墙13文字、画面</t>
  </si>
  <si>
    <t>第四篇章-墙14文字、画面</t>
  </si>
  <si>
    <t>定制8D壁布+运费+安装工费</t>
  </si>
  <si>
    <t>第四篇章-柱体4文字</t>
  </si>
  <si>
    <t>第四篇章-墙15文字、画面</t>
  </si>
  <si>
    <t>定制8D壁布+柔拉膜灯箱+亚克力灯箱+雕刻字+运费+安装工费</t>
  </si>
  <si>
    <t>第四篇章-柱体5文字</t>
  </si>
  <si>
    <t>第五篇章-墙16文字、画面</t>
  </si>
  <si>
    <t>发光字+柔拉膜灯箱+雕刻字+运费+安装工费</t>
  </si>
  <si>
    <t>第五篇章-墙18文字、画面</t>
  </si>
  <si>
    <t>雪弗板雕刻+壁布+磁吸画面+运费+安装工费</t>
  </si>
  <si>
    <t>第五篇章-墙20文字、画面</t>
  </si>
  <si>
    <t>雪弗板雕刻+亚克力UV+运费+安装工费</t>
  </si>
  <si>
    <t>七</t>
  </si>
  <si>
    <t>电子类产品</t>
  </si>
  <si>
    <t>第一篇章-墙3雕塑电子屏</t>
  </si>
  <si>
    <t>室内P2.5彩绘显示屏</t>
  </si>
  <si>
    <t>视频处理器</t>
  </si>
  <si>
    <t>钢结构制作</t>
  </si>
  <si>
    <t>控制电脑</t>
  </si>
  <si>
    <t>台</t>
  </si>
  <si>
    <t>运费+安装费</t>
  </si>
  <si>
    <t>第二篇章-墙8触摸屏</t>
  </si>
  <si>
    <t>55寸竖式双系统一体机+运费+安装</t>
  </si>
  <si>
    <t>第三篇章-墙11观影屏</t>
  </si>
  <si>
    <t>室内P1.8显示屏</t>
  </si>
  <si>
    <t>第四篇章-翻页感应多媒体</t>
  </si>
  <si>
    <t>3800流明投影翻书互动多媒体+运费+安装费</t>
  </si>
  <si>
    <t>第五篇章-墙17触摸屏</t>
  </si>
  <si>
    <t>86寸双系统一体机+运费+安装</t>
  </si>
  <si>
    <t>八</t>
  </si>
  <si>
    <t>定制采购</t>
  </si>
  <si>
    <t>第五篇章-培训椅</t>
  </si>
  <si>
    <t>厂家定制+运费+安装</t>
  </si>
  <si>
    <t>把</t>
  </si>
  <si>
    <t>第五篇章-可拼接培训桌</t>
  </si>
  <si>
    <t>第三篇章-可折叠观影椅</t>
  </si>
  <si>
    <t>基础项目合计</t>
  </si>
  <si>
    <t>九</t>
  </si>
  <si>
    <t>项目其他费用</t>
  </si>
  <si>
    <t>垃圾清运费</t>
  </si>
  <si>
    <t>直接总价的1%</t>
  </si>
  <si>
    <t>保洁开荒费</t>
  </si>
  <si>
    <t>二次搬运费</t>
  </si>
  <si>
    <t>文明施工费</t>
  </si>
  <si>
    <t>综合管理费</t>
  </si>
  <si>
    <t>直接总价的3%</t>
  </si>
  <si>
    <t>深化设计</t>
  </si>
  <si>
    <t>文案整理、排版矫正</t>
  </si>
  <si>
    <t>讲解台词及培训（五个篇章）</t>
  </si>
  <si>
    <t>讲解词撰写+2批次培训</t>
  </si>
  <si>
    <t>章</t>
  </si>
  <si>
    <t>税金（总造价）</t>
  </si>
  <si>
    <t>总造价的9％</t>
  </si>
  <si>
    <t>项目总计</t>
  </si>
  <si>
    <t>暂列项</t>
  </si>
  <si>
    <t>空调</t>
  </si>
  <si>
    <t>通风</t>
  </si>
  <si>
    <t>软件</t>
  </si>
  <si>
    <t>注：1、增减项目实施结束后按实际发生结算。2、数量、造价标“0”项目，因未定稿或不确定因素，在本表中只做体现。
    3、电子类产品价格因受国际市场影响，随时可能有所波动，以合同签订时的报价为准。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</si>
</sst>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 "/>
    <numFmt numFmtId="178" formatCode="0_ "/>
    <numFmt numFmtId="179" formatCode="0.0%"/>
  </numFmts>
  <fonts count="28">
    <font>
      <sz val="12"/>
      <name val="宋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9"/>
      <name val="方正公文小标宋"/>
      <charset val="134"/>
    </font>
    <font>
      <b/>
      <sz val="11"/>
      <name val="黑体"/>
      <charset val="134"/>
    </font>
    <font>
      <sz val="11"/>
      <color theme="1"/>
      <name val="宋体"/>
      <charset val="134"/>
      <scheme val="minor"/>
    </font>
    <font>
      <sz val="11"/>
      <color rgb="FFC0000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name val="宋体"/>
      <charset val="134"/>
      <scheme val="minor"/>
    </font>
    <font>
      <u/>
      <sz val="12"/>
      <color indexed="12"/>
      <name val="宋体"/>
      <charset val="134"/>
    </font>
    <font>
      <u/>
      <sz val="12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</fonts>
  <fills count="2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0" fillId="6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16" applyNumberFormat="0" applyAlignment="0" applyProtection="0">
      <alignment vertical="center"/>
    </xf>
    <xf numFmtId="0" fontId="18" fillId="8" borderId="17" applyNumberFormat="0" applyAlignment="0" applyProtection="0">
      <alignment vertical="center"/>
    </xf>
    <xf numFmtId="0" fontId="19" fillId="8" borderId="16" applyNumberFormat="0" applyAlignment="0" applyProtection="0">
      <alignment vertical="center"/>
    </xf>
    <xf numFmtId="0" fontId="20" fillId="9" borderId="18" applyNumberFormat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0" fillId="0" borderId="0">
      <alignment vertical="center" wrapText="1"/>
    </xf>
    <xf numFmtId="0" fontId="0" fillId="0" borderId="0">
      <alignment vertical="center"/>
    </xf>
  </cellStyleXfs>
  <cellXfs count="69">
    <xf numFmtId="0" fontId="0" fillId="0" borderId="0" xfId="0"/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" fillId="0" borderId="0" xfId="0" applyFont="1" applyBorder="1"/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176" fontId="1" fillId="2" borderId="0" xfId="0" applyNumberFormat="1" applyFont="1" applyFill="1" applyBorder="1" applyAlignment="1">
      <alignment horizontal="center" vertical="center" wrapText="1"/>
    </xf>
    <xf numFmtId="177" fontId="1" fillId="2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176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77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right" vertical="center" wrapText="1"/>
    </xf>
    <xf numFmtId="176" fontId="1" fillId="0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76" fontId="1" fillId="3" borderId="1" xfId="0" applyNumberFormat="1" applyFont="1" applyFill="1" applyBorder="1" applyAlignment="1">
      <alignment horizontal="center" vertical="center" wrapText="1"/>
    </xf>
    <xf numFmtId="177" fontId="1" fillId="3" borderId="1" xfId="0" applyNumberFormat="1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178" fontId="1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left" vertical="center" wrapText="1"/>
    </xf>
    <xf numFmtId="176" fontId="1" fillId="0" borderId="8" xfId="0" applyNumberFormat="1" applyFont="1" applyFill="1" applyBorder="1" applyAlignment="1">
      <alignment horizontal="left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left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178" fontId="1" fillId="3" borderId="1" xfId="0" applyNumberFormat="1" applyFont="1" applyFill="1" applyBorder="1" applyAlignment="1">
      <alignment horizontal="center" vertical="center" wrapText="1"/>
    </xf>
    <xf numFmtId="176" fontId="8" fillId="5" borderId="1" xfId="0" applyNumberFormat="1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179" fontId="7" fillId="0" borderId="1" xfId="0" applyNumberFormat="1" applyFont="1" applyFill="1" applyBorder="1" applyAlignment="1">
      <alignment horizontal="center" vertical="center" wrapText="1"/>
    </xf>
    <xf numFmtId="178" fontId="1" fillId="3" borderId="2" xfId="0" applyNumberFormat="1" applyFont="1" applyFill="1" applyBorder="1" applyAlignment="1">
      <alignment horizontal="center" vertical="center" wrapText="1"/>
    </xf>
    <xf numFmtId="178" fontId="1" fillId="3" borderId="8" xfId="0" applyNumberFormat="1" applyFont="1" applyFill="1" applyBorder="1" applyAlignment="1">
      <alignment horizontal="center" vertical="center" wrapText="1"/>
    </xf>
    <xf numFmtId="178" fontId="8" fillId="3" borderId="8" xfId="0" applyNumberFormat="1" applyFont="1" applyFill="1" applyBorder="1" applyAlignment="1">
      <alignment horizontal="center" vertical="center" wrapText="1"/>
    </xf>
    <xf numFmtId="176" fontId="8" fillId="5" borderId="1" xfId="0" applyNumberFormat="1" applyFont="1" applyFill="1" applyBorder="1" applyAlignment="1">
      <alignment horizontal="center" vertical="center" wrapText="1"/>
    </xf>
    <xf numFmtId="178" fontId="8" fillId="3" borderId="0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_临街二层工程预算" xfId="50"/>
  </cellStyles>
  <tableStyles count="0" defaultTableStyle="TableStyleMedium2" defaultPivotStyle="PivotStyleLight16"/>
  <colors>
    <mruColors>
      <color rgb="00D0CECE"/>
      <color rgb="00C9C9C9"/>
      <color rgb="00D8D8D8"/>
      <color rgb="00FFFFFF"/>
      <color rgb="00FFC000"/>
      <color rgb="00C000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88"/>
  <sheetViews>
    <sheetView tabSelected="1" view="pageBreakPreview" zoomScale="90" zoomScaleNormal="100" workbookViewId="0">
      <pane ySplit="5" topLeftCell="A6" activePane="bottomLeft" state="frozen"/>
      <selection/>
      <selection pane="bottomLeft" activeCell="M5" sqref="M5"/>
    </sheetView>
  </sheetViews>
  <sheetFormatPr defaultColWidth="9" defaultRowHeight="14.4"/>
  <cols>
    <col min="1" max="1" width="4.84166666666667" style="5" customWidth="1"/>
    <col min="2" max="2" width="27.375" style="5" customWidth="1"/>
    <col min="3" max="3" width="18.375" style="6" customWidth="1"/>
    <col min="4" max="4" width="20.375" style="6" customWidth="1"/>
    <col min="5" max="5" width="8.03333333333333" style="7" customWidth="1"/>
    <col min="6" max="6" width="6.325" style="7" customWidth="1"/>
    <col min="7" max="7" width="7.625" style="5" customWidth="1"/>
    <col min="8" max="8" width="9.375" style="8" customWidth="1"/>
    <col min="9" max="9" width="4.5" style="5" customWidth="1"/>
    <col min="10" max="10" width="9.375" style="7" customWidth="1"/>
    <col min="11" max="11" width="9.875" style="8" customWidth="1"/>
    <col min="12" max="12" width="7.75" style="1" customWidth="1"/>
    <col min="13" max="18" width="21.625" style="1" customWidth="1"/>
    <col min="19" max="16327" width="60.25" style="1"/>
    <col min="16328" max="16384" width="9" style="1"/>
  </cols>
  <sheetData>
    <row r="1" s="1" customFormat="1" ht="36" customHeight="1" spans="1:11">
      <c r="A1" s="9" t="s">
        <v>0</v>
      </c>
      <c r="B1" s="9"/>
      <c r="C1" s="10"/>
      <c r="D1" s="10"/>
      <c r="E1" s="9"/>
      <c r="F1" s="11"/>
      <c r="G1" s="9"/>
      <c r="H1" s="12"/>
      <c r="I1" s="9"/>
      <c r="J1" s="11"/>
      <c r="K1" s="12"/>
    </row>
    <row r="2" s="1" customFormat="1" ht="34.9" customHeight="1" spans="1:11">
      <c r="A2" s="13" t="s">
        <v>1</v>
      </c>
      <c r="B2" s="14"/>
      <c r="C2" s="14"/>
      <c r="D2" s="14"/>
      <c r="E2" s="15" t="s">
        <v>2</v>
      </c>
      <c r="F2" s="15"/>
      <c r="G2" s="16"/>
      <c r="H2" s="17"/>
      <c r="I2" s="16"/>
      <c r="J2" s="15"/>
      <c r="K2" s="17"/>
    </row>
    <row r="3" s="1" customFormat="1" ht="34.9" customHeight="1" spans="1:11">
      <c r="A3" s="16" t="s">
        <v>3</v>
      </c>
      <c r="B3" s="16"/>
      <c r="C3" s="18" t="s">
        <v>4</v>
      </c>
      <c r="D3" s="13">
        <f>32.6*17.6-130</f>
        <v>443.76</v>
      </c>
      <c r="E3" s="19" t="s">
        <v>5</v>
      </c>
      <c r="F3" s="19"/>
      <c r="G3" s="19"/>
      <c r="H3" s="17">
        <f>1480000/D3</f>
        <v>3335.1361096088</v>
      </c>
      <c r="I3" s="17"/>
      <c r="J3" s="15"/>
      <c r="K3" s="17"/>
    </row>
    <row r="4" s="1" customFormat="1" ht="26" customHeight="1" spans="1:11">
      <c r="A4" s="20" t="s">
        <v>6</v>
      </c>
      <c r="B4" s="20"/>
      <c r="C4" s="21" t="s">
        <v>7</v>
      </c>
      <c r="D4" s="22"/>
      <c r="E4" s="23" t="s">
        <v>8</v>
      </c>
      <c r="F4" s="23"/>
      <c r="G4" s="20"/>
      <c r="H4" s="24"/>
      <c r="I4" s="20" t="s">
        <v>9</v>
      </c>
      <c r="J4" s="23" t="s">
        <v>10</v>
      </c>
      <c r="K4" s="24" t="s">
        <v>11</v>
      </c>
    </row>
    <row r="5" s="1" customFormat="1" ht="26" customHeight="1" spans="1:11">
      <c r="A5" s="20"/>
      <c r="B5" s="20"/>
      <c r="C5" s="25"/>
      <c r="D5" s="26"/>
      <c r="E5" s="23" t="s">
        <v>12</v>
      </c>
      <c r="F5" s="23" t="s">
        <v>13</v>
      </c>
      <c r="G5" s="20" t="s">
        <v>14</v>
      </c>
      <c r="H5" s="24" t="s">
        <v>15</v>
      </c>
      <c r="I5" s="20"/>
      <c r="J5" s="23" t="s">
        <v>16</v>
      </c>
      <c r="K5" s="24" t="s">
        <v>16</v>
      </c>
    </row>
    <row r="6" s="1" customFormat="1" ht="26" customHeight="1" spans="1:11">
      <c r="A6" s="27" t="s">
        <v>17</v>
      </c>
      <c r="B6" s="28" t="s">
        <v>18</v>
      </c>
      <c r="C6" s="29"/>
      <c r="D6" s="29"/>
      <c r="E6" s="29"/>
      <c r="F6" s="29"/>
      <c r="G6" s="29"/>
      <c r="H6" s="29"/>
      <c r="I6" s="29"/>
      <c r="J6" s="29"/>
      <c r="K6" s="45"/>
    </row>
    <row r="7" s="1" customFormat="1" ht="26" customHeight="1" spans="1:11">
      <c r="A7" s="30">
        <v>1</v>
      </c>
      <c r="B7" s="16" t="s">
        <v>19</v>
      </c>
      <c r="C7" s="13" t="s">
        <v>20</v>
      </c>
      <c r="D7" s="31"/>
      <c r="E7" s="30">
        <f>7.7+7.8+7.75</f>
        <v>23.25</v>
      </c>
      <c r="F7" s="30">
        <v>4</v>
      </c>
      <c r="G7" s="30">
        <v>1</v>
      </c>
      <c r="H7" s="32">
        <f>G7*F7*E7</f>
        <v>93</v>
      </c>
      <c r="I7" s="30" t="s">
        <v>21</v>
      </c>
      <c r="J7" s="43"/>
      <c r="K7" s="46"/>
    </row>
    <row r="8" s="1" customFormat="1" ht="26" customHeight="1" spans="1:11">
      <c r="A8" s="30">
        <v>2</v>
      </c>
      <c r="B8" s="16" t="s">
        <v>22</v>
      </c>
      <c r="C8" s="13" t="s">
        <v>23</v>
      </c>
      <c r="D8" s="31"/>
      <c r="E8" s="30">
        <f>3*6+5.3</f>
        <v>23.3</v>
      </c>
      <c r="F8" s="30">
        <v>2.5</v>
      </c>
      <c r="G8" s="30">
        <v>1</v>
      </c>
      <c r="H8" s="32">
        <f>G8*F8*E8</f>
        <v>58.25</v>
      </c>
      <c r="I8" s="30" t="s">
        <v>21</v>
      </c>
      <c r="J8" s="43"/>
      <c r="K8" s="46"/>
    </row>
    <row r="9" s="1" customFormat="1" ht="26" customHeight="1" spans="1:11">
      <c r="A9" s="30">
        <v>3</v>
      </c>
      <c r="B9" s="16" t="s">
        <v>24</v>
      </c>
      <c r="C9" s="13" t="s">
        <v>25</v>
      </c>
      <c r="D9" s="31"/>
      <c r="E9" s="30"/>
      <c r="F9" s="30"/>
      <c r="G9" s="30"/>
      <c r="H9" s="32">
        <v>1</v>
      </c>
      <c r="I9" s="30" t="s">
        <v>26</v>
      </c>
      <c r="J9" s="43"/>
      <c r="K9" s="46"/>
    </row>
    <row r="10" s="1" customFormat="1" ht="26" customHeight="1" spans="1:11">
      <c r="A10" s="30">
        <v>4</v>
      </c>
      <c r="B10" s="33" t="s">
        <v>27</v>
      </c>
      <c r="C10" s="13" t="s">
        <v>28</v>
      </c>
      <c r="D10" s="31"/>
      <c r="E10" s="30"/>
      <c r="F10" s="30"/>
      <c r="G10" s="32"/>
      <c r="H10" s="34">
        <f>H117</f>
        <v>342</v>
      </c>
      <c r="I10" s="32" t="s">
        <v>21</v>
      </c>
      <c r="J10" s="43"/>
      <c r="K10" s="46"/>
    </row>
    <row r="11" s="2" customFormat="1" ht="26" customHeight="1" spans="1:11">
      <c r="A11" s="30">
        <v>5</v>
      </c>
      <c r="B11" s="33" t="s">
        <v>29</v>
      </c>
      <c r="C11" s="13" t="s">
        <v>30</v>
      </c>
      <c r="D11" s="31"/>
      <c r="E11" s="30"/>
      <c r="F11" s="30"/>
      <c r="G11" s="35"/>
      <c r="H11" s="34">
        <f>H10</f>
        <v>342</v>
      </c>
      <c r="I11" s="32" t="s">
        <v>21</v>
      </c>
      <c r="J11" s="43"/>
      <c r="K11" s="46"/>
    </row>
    <row r="12" s="1" customFormat="1" ht="26" customHeight="1" spans="1:15">
      <c r="A12" s="30">
        <v>6</v>
      </c>
      <c r="B12" s="36" t="s">
        <v>31</v>
      </c>
      <c r="C12" s="16" t="s">
        <v>32</v>
      </c>
      <c r="D12" s="16"/>
      <c r="E12" s="37"/>
      <c r="F12" s="37"/>
      <c r="G12" s="37"/>
      <c r="H12" s="38">
        <f>H11</f>
        <v>342</v>
      </c>
      <c r="I12" s="37" t="s">
        <v>21</v>
      </c>
      <c r="J12" s="47"/>
      <c r="K12" s="32"/>
      <c r="L12" s="2"/>
      <c r="M12" s="2"/>
      <c r="N12" s="2"/>
      <c r="O12" s="2"/>
    </row>
    <row r="13" s="1" customFormat="1" ht="26" customHeight="1" spans="1:11">
      <c r="A13" s="30">
        <v>7</v>
      </c>
      <c r="B13" s="39" t="s">
        <v>33</v>
      </c>
      <c r="C13" s="13" t="s">
        <v>34</v>
      </c>
      <c r="D13" s="31"/>
      <c r="E13" s="30"/>
      <c r="F13" s="30"/>
      <c r="G13" s="32"/>
      <c r="H13" s="34">
        <f>H11</f>
        <v>342</v>
      </c>
      <c r="I13" s="32" t="s">
        <v>21</v>
      </c>
      <c r="J13" s="43"/>
      <c r="K13" s="46"/>
    </row>
    <row r="14" s="3" customFormat="1" ht="26" customHeight="1" spans="1:11">
      <c r="A14" s="30" t="s">
        <v>35</v>
      </c>
      <c r="B14" s="30"/>
      <c r="C14" s="16"/>
      <c r="D14" s="16"/>
      <c r="E14" s="30"/>
      <c r="F14" s="30"/>
      <c r="G14" s="30"/>
      <c r="H14" s="30"/>
      <c r="I14" s="30"/>
      <c r="J14" s="23"/>
      <c r="K14" s="48">
        <f>SUM(K7:K13)</f>
        <v>0</v>
      </c>
    </row>
    <row r="15" s="3" customFormat="1" ht="26" customHeight="1" spans="1:11">
      <c r="A15" s="40" t="s">
        <v>36</v>
      </c>
      <c r="B15" s="28" t="s">
        <v>37</v>
      </c>
      <c r="C15" s="29"/>
      <c r="D15" s="29"/>
      <c r="E15" s="29"/>
      <c r="F15" s="29"/>
      <c r="G15" s="29"/>
      <c r="H15" s="29"/>
      <c r="I15" s="29"/>
      <c r="J15" s="29"/>
      <c r="K15" s="45"/>
    </row>
    <row r="16" s="3" customFormat="1" ht="26" customHeight="1" spans="1:11">
      <c r="A16" s="30">
        <v>1</v>
      </c>
      <c r="B16" s="16" t="s">
        <v>38</v>
      </c>
      <c r="C16" s="41" t="s">
        <v>39</v>
      </c>
      <c r="D16" s="42"/>
      <c r="E16" s="30"/>
      <c r="F16" s="30"/>
      <c r="G16" s="32"/>
      <c r="H16" s="43">
        <v>342</v>
      </c>
      <c r="I16" s="30" t="s">
        <v>21</v>
      </c>
      <c r="J16" s="43"/>
      <c r="K16" s="46"/>
    </row>
    <row r="17" s="3" customFormat="1" ht="26" customHeight="1" spans="1:11">
      <c r="A17" s="30">
        <v>2</v>
      </c>
      <c r="B17" s="16" t="s">
        <v>40</v>
      </c>
      <c r="C17" s="41" t="s">
        <v>41</v>
      </c>
      <c r="D17" s="42"/>
      <c r="E17" s="30">
        <v>4.3</v>
      </c>
      <c r="F17" s="30">
        <v>3.9</v>
      </c>
      <c r="G17" s="32">
        <v>1</v>
      </c>
      <c r="H17" s="43">
        <f>G17*F17*E17</f>
        <v>16.77</v>
      </c>
      <c r="I17" s="30" t="s">
        <v>21</v>
      </c>
      <c r="J17" s="43"/>
      <c r="K17" s="46"/>
    </row>
    <row r="18" s="3" customFormat="1" ht="26" customHeight="1" spans="1:11">
      <c r="A18" s="30">
        <v>3</v>
      </c>
      <c r="B18" s="16" t="s">
        <v>42</v>
      </c>
      <c r="C18" s="41" t="s">
        <v>41</v>
      </c>
      <c r="D18" s="42"/>
      <c r="E18" s="30">
        <v>1.46</v>
      </c>
      <c r="F18" s="30">
        <v>3.9</v>
      </c>
      <c r="G18" s="32">
        <v>1</v>
      </c>
      <c r="H18" s="43">
        <f>G18*F18*E18</f>
        <v>5.694</v>
      </c>
      <c r="I18" s="30" t="s">
        <v>21</v>
      </c>
      <c r="J18" s="43"/>
      <c r="K18" s="46"/>
    </row>
    <row r="19" s="3" customFormat="1" ht="26" customHeight="1" spans="1:11">
      <c r="A19" s="30">
        <v>4</v>
      </c>
      <c r="B19" s="16" t="s">
        <v>43</v>
      </c>
      <c r="C19" s="41" t="s">
        <v>44</v>
      </c>
      <c r="D19" s="42"/>
      <c r="E19" s="30">
        <v>7.7</v>
      </c>
      <c r="F19" s="30">
        <v>3.9</v>
      </c>
      <c r="G19" s="32">
        <v>1</v>
      </c>
      <c r="H19" s="43">
        <f>G19*F19*E19</f>
        <v>30.03</v>
      </c>
      <c r="I19" s="30" t="s">
        <v>21</v>
      </c>
      <c r="J19" s="43"/>
      <c r="K19" s="46"/>
    </row>
    <row r="20" s="3" customFormat="1" ht="26" customHeight="1" spans="1:11">
      <c r="A20" s="30">
        <v>5</v>
      </c>
      <c r="B20" s="16" t="s">
        <v>45</v>
      </c>
      <c r="C20" s="41" t="s">
        <v>41</v>
      </c>
      <c r="D20" s="42"/>
      <c r="E20" s="30">
        <v>3.55</v>
      </c>
      <c r="F20" s="30">
        <v>3.9</v>
      </c>
      <c r="G20" s="32">
        <v>1</v>
      </c>
      <c r="H20" s="43">
        <f>G20*F20*E20</f>
        <v>13.845</v>
      </c>
      <c r="I20" s="30" t="s">
        <v>21</v>
      </c>
      <c r="J20" s="43"/>
      <c r="K20" s="46"/>
    </row>
    <row r="21" s="3" customFormat="1" ht="26" customHeight="1" spans="1:11">
      <c r="A21" s="30">
        <v>6</v>
      </c>
      <c r="B21" s="16" t="s">
        <v>46</v>
      </c>
      <c r="C21" s="41" t="s">
        <v>41</v>
      </c>
      <c r="D21" s="42"/>
      <c r="E21" s="30">
        <v>18</v>
      </c>
      <c r="F21" s="30">
        <v>3.9</v>
      </c>
      <c r="G21" s="30">
        <v>1</v>
      </c>
      <c r="H21" s="43">
        <f t="shared" ref="H20:H31" si="0">G21*F21*E21</f>
        <v>70.2</v>
      </c>
      <c r="I21" s="30" t="s">
        <v>21</v>
      </c>
      <c r="J21" s="43"/>
      <c r="K21" s="46"/>
    </row>
    <row r="22" s="3" customFormat="1" ht="26" customHeight="1" spans="1:11">
      <c r="A22" s="30">
        <v>7</v>
      </c>
      <c r="B22" s="16" t="s">
        <v>47</v>
      </c>
      <c r="C22" s="41" t="s">
        <v>41</v>
      </c>
      <c r="D22" s="42"/>
      <c r="E22" s="30">
        <v>4</v>
      </c>
      <c r="F22" s="30">
        <v>3.9</v>
      </c>
      <c r="G22" s="30">
        <v>1</v>
      </c>
      <c r="H22" s="43">
        <f t="shared" si="0"/>
        <v>15.6</v>
      </c>
      <c r="I22" s="30" t="s">
        <v>21</v>
      </c>
      <c r="J22" s="43"/>
      <c r="K22" s="46"/>
    </row>
    <row r="23" s="3" customFormat="1" ht="26" customHeight="1" spans="1:11">
      <c r="A23" s="30">
        <v>8</v>
      </c>
      <c r="B23" s="16" t="s">
        <v>48</v>
      </c>
      <c r="C23" s="41" t="s">
        <v>41</v>
      </c>
      <c r="D23" s="42"/>
      <c r="E23" s="30">
        <v>10.8</v>
      </c>
      <c r="F23" s="30">
        <v>3.9</v>
      </c>
      <c r="G23" s="30">
        <v>1</v>
      </c>
      <c r="H23" s="43">
        <f t="shared" si="0"/>
        <v>42.12</v>
      </c>
      <c r="I23" s="30" t="s">
        <v>21</v>
      </c>
      <c r="J23" s="43"/>
      <c r="K23" s="46"/>
    </row>
    <row r="24" s="3" customFormat="1" ht="26" customHeight="1" spans="1:11">
      <c r="A24" s="30">
        <v>9</v>
      </c>
      <c r="B24" s="16" t="s">
        <v>49</v>
      </c>
      <c r="C24" s="41" t="s">
        <v>41</v>
      </c>
      <c r="D24" s="42"/>
      <c r="E24" s="30">
        <v>6.35</v>
      </c>
      <c r="F24" s="30">
        <v>3.9</v>
      </c>
      <c r="G24" s="30">
        <v>1</v>
      </c>
      <c r="H24" s="43">
        <f t="shared" si="0"/>
        <v>24.765</v>
      </c>
      <c r="I24" s="30" t="s">
        <v>21</v>
      </c>
      <c r="J24" s="43"/>
      <c r="K24" s="46"/>
    </row>
    <row r="25" s="3" customFormat="1" ht="26" customHeight="1" spans="1:11">
      <c r="A25" s="30">
        <v>10</v>
      </c>
      <c r="B25" s="16" t="s">
        <v>50</v>
      </c>
      <c r="C25" s="41" t="s">
        <v>41</v>
      </c>
      <c r="D25" s="42"/>
      <c r="E25" s="30">
        <v>1.55</v>
      </c>
      <c r="F25" s="30">
        <v>3.9</v>
      </c>
      <c r="G25" s="30">
        <v>1</v>
      </c>
      <c r="H25" s="43">
        <f t="shared" si="0"/>
        <v>6.045</v>
      </c>
      <c r="I25" s="30" t="s">
        <v>21</v>
      </c>
      <c r="J25" s="43"/>
      <c r="K25" s="46"/>
    </row>
    <row r="26" s="3" customFormat="1" ht="26" customHeight="1" spans="1:11">
      <c r="A26" s="30">
        <v>11</v>
      </c>
      <c r="B26" s="16" t="s">
        <v>51</v>
      </c>
      <c r="C26" s="41" t="s">
        <v>41</v>
      </c>
      <c r="D26" s="42"/>
      <c r="E26" s="30">
        <v>5.3</v>
      </c>
      <c r="F26" s="30">
        <v>3.9</v>
      </c>
      <c r="G26" s="30">
        <v>1</v>
      </c>
      <c r="H26" s="43">
        <f t="shared" si="0"/>
        <v>20.67</v>
      </c>
      <c r="I26" s="30" t="s">
        <v>21</v>
      </c>
      <c r="J26" s="43"/>
      <c r="K26" s="46"/>
    </row>
    <row r="27" s="3" customFormat="1" ht="26" customHeight="1" spans="1:11">
      <c r="A27" s="30">
        <v>12</v>
      </c>
      <c r="B27" s="16" t="s">
        <v>52</v>
      </c>
      <c r="C27" s="41" t="s">
        <v>41</v>
      </c>
      <c r="D27" s="42"/>
      <c r="E27" s="30">
        <v>14.3</v>
      </c>
      <c r="F27" s="30">
        <v>3.9</v>
      </c>
      <c r="G27" s="30">
        <v>1</v>
      </c>
      <c r="H27" s="43">
        <f t="shared" si="0"/>
        <v>55.77</v>
      </c>
      <c r="I27" s="30" t="s">
        <v>21</v>
      </c>
      <c r="J27" s="43"/>
      <c r="K27" s="46"/>
    </row>
    <row r="28" s="3" customFormat="1" ht="26" customHeight="1" spans="1:11">
      <c r="A28" s="30">
        <v>13</v>
      </c>
      <c r="B28" s="16" t="s">
        <v>53</v>
      </c>
      <c r="C28" s="41" t="s">
        <v>41</v>
      </c>
      <c r="D28" s="42"/>
      <c r="E28" s="30">
        <v>10.2</v>
      </c>
      <c r="F28" s="30">
        <v>3.9</v>
      </c>
      <c r="G28" s="30">
        <v>1</v>
      </c>
      <c r="H28" s="43">
        <f t="shared" ref="H28:H40" si="1">G28*F28*E28</f>
        <v>39.78</v>
      </c>
      <c r="I28" s="30" t="s">
        <v>21</v>
      </c>
      <c r="J28" s="43"/>
      <c r="K28" s="46"/>
    </row>
    <row r="29" s="3" customFormat="1" ht="26" customHeight="1" spans="1:11">
      <c r="A29" s="30">
        <v>14</v>
      </c>
      <c r="B29" s="16" t="s">
        <v>54</v>
      </c>
      <c r="C29" s="41" t="s">
        <v>41</v>
      </c>
      <c r="D29" s="42"/>
      <c r="E29" s="30">
        <v>4.9</v>
      </c>
      <c r="F29" s="30">
        <v>3.9</v>
      </c>
      <c r="G29" s="30">
        <v>1</v>
      </c>
      <c r="H29" s="43">
        <f t="shared" si="1"/>
        <v>19.11</v>
      </c>
      <c r="I29" s="30" t="s">
        <v>21</v>
      </c>
      <c r="J29" s="43"/>
      <c r="K29" s="46"/>
    </row>
    <row r="30" s="3" customFormat="1" ht="26" customHeight="1" spans="1:11">
      <c r="A30" s="30">
        <v>15</v>
      </c>
      <c r="B30" s="16" t="s">
        <v>55</v>
      </c>
      <c r="C30" s="41" t="s">
        <v>41</v>
      </c>
      <c r="D30" s="42"/>
      <c r="E30" s="30">
        <v>6.45</v>
      </c>
      <c r="F30" s="30">
        <v>3.9</v>
      </c>
      <c r="G30" s="30">
        <v>1</v>
      </c>
      <c r="H30" s="43">
        <f t="shared" si="1"/>
        <v>25.155</v>
      </c>
      <c r="I30" s="30" t="s">
        <v>21</v>
      </c>
      <c r="J30" s="43"/>
      <c r="K30" s="46"/>
    </row>
    <row r="31" s="3" customFormat="1" ht="26" customHeight="1" spans="1:11">
      <c r="A31" s="30">
        <v>16</v>
      </c>
      <c r="B31" s="16" t="s">
        <v>56</v>
      </c>
      <c r="C31" s="41" t="s">
        <v>41</v>
      </c>
      <c r="D31" s="42"/>
      <c r="E31" s="30">
        <v>10</v>
      </c>
      <c r="F31" s="30">
        <v>3.9</v>
      </c>
      <c r="G31" s="30">
        <v>1</v>
      </c>
      <c r="H31" s="43">
        <f t="shared" si="1"/>
        <v>39</v>
      </c>
      <c r="I31" s="30" t="s">
        <v>21</v>
      </c>
      <c r="J31" s="43"/>
      <c r="K31" s="46"/>
    </row>
    <row r="32" s="3" customFormat="1" ht="26" customHeight="1" spans="1:11">
      <c r="A32" s="30">
        <v>17</v>
      </c>
      <c r="B32" s="16" t="s">
        <v>57</v>
      </c>
      <c r="C32" s="41" t="s">
        <v>41</v>
      </c>
      <c r="D32" s="42"/>
      <c r="E32" s="30">
        <v>2.95</v>
      </c>
      <c r="F32" s="30">
        <v>3.9</v>
      </c>
      <c r="G32" s="30">
        <v>1</v>
      </c>
      <c r="H32" s="43">
        <f t="shared" si="1"/>
        <v>11.505</v>
      </c>
      <c r="I32" s="30" t="s">
        <v>21</v>
      </c>
      <c r="J32" s="43"/>
      <c r="K32" s="46"/>
    </row>
    <row r="33" s="3" customFormat="1" ht="26" customHeight="1" spans="1:11">
      <c r="A33" s="30">
        <v>18</v>
      </c>
      <c r="B33" s="16" t="s">
        <v>58</v>
      </c>
      <c r="C33" s="41" t="s">
        <v>41</v>
      </c>
      <c r="D33" s="42"/>
      <c r="E33" s="30">
        <v>1.55</v>
      </c>
      <c r="F33" s="30">
        <v>3.9</v>
      </c>
      <c r="G33" s="30">
        <v>1</v>
      </c>
      <c r="H33" s="43">
        <f t="shared" si="1"/>
        <v>6.045</v>
      </c>
      <c r="I33" s="30" t="s">
        <v>21</v>
      </c>
      <c r="J33" s="43"/>
      <c r="K33" s="46"/>
    </row>
    <row r="34" s="3" customFormat="1" ht="26" customHeight="1" spans="1:11">
      <c r="A34" s="30">
        <v>19</v>
      </c>
      <c r="B34" s="16" t="s">
        <v>59</v>
      </c>
      <c r="C34" s="41" t="s">
        <v>41</v>
      </c>
      <c r="D34" s="42"/>
      <c r="E34" s="30">
        <v>11.1</v>
      </c>
      <c r="F34" s="30">
        <v>3.9</v>
      </c>
      <c r="G34" s="30">
        <v>1</v>
      </c>
      <c r="H34" s="43">
        <f t="shared" si="1"/>
        <v>43.29</v>
      </c>
      <c r="I34" s="30" t="s">
        <v>21</v>
      </c>
      <c r="J34" s="43"/>
      <c r="K34" s="46"/>
    </row>
    <row r="35" s="3" customFormat="1" ht="26" customHeight="1" spans="1:11">
      <c r="A35" s="30">
        <v>20</v>
      </c>
      <c r="B35" s="16" t="s">
        <v>60</v>
      </c>
      <c r="C35" s="41" t="s">
        <v>41</v>
      </c>
      <c r="D35" s="42"/>
      <c r="E35" s="30">
        <v>1.55</v>
      </c>
      <c r="F35" s="30">
        <v>3.9</v>
      </c>
      <c r="G35" s="30">
        <v>1</v>
      </c>
      <c r="H35" s="43">
        <f t="shared" si="1"/>
        <v>6.045</v>
      </c>
      <c r="I35" s="30" t="s">
        <v>21</v>
      </c>
      <c r="J35" s="43"/>
      <c r="K35" s="46"/>
    </row>
    <row r="36" s="3" customFormat="1" ht="26" customHeight="1" spans="1:11">
      <c r="A36" s="30">
        <v>21</v>
      </c>
      <c r="B36" s="16" t="s">
        <v>61</v>
      </c>
      <c r="C36" s="41" t="s">
        <v>41</v>
      </c>
      <c r="D36" s="42"/>
      <c r="E36" s="30">
        <v>4.55</v>
      </c>
      <c r="F36" s="30">
        <v>3.9</v>
      </c>
      <c r="G36" s="30">
        <v>1</v>
      </c>
      <c r="H36" s="43">
        <f t="shared" si="1"/>
        <v>17.745</v>
      </c>
      <c r="I36" s="30" t="s">
        <v>21</v>
      </c>
      <c r="J36" s="43"/>
      <c r="K36" s="46"/>
    </row>
    <row r="37" s="3" customFormat="1" ht="26" customHeight="1" spans="1:11">
      <c r="A37" s="30">
        <v>22</v>
      </c>
      <c r="B37" s="16" t="s">
        <v>62</v>
      </c>
      <c r="C37" s="41" t="s">
        <v>41</v>
      </c>
      <c r="D37" s="42"/>
      <c r="E37" s="30">
        <v>3.7</v>
      </c>
      <c r="F37" s="30">
        <v>3.9</v>
      </c>
      <c r="G37" s="30">
        <v>1</v>
      </c>
      <c r="H37" s="43">
        <f t="shared" si="1"/>
        <v>14.43</v>
      </c>
      <c r="I37" s="30" t="s">
        <v>21</v>
      </c>
      <c r="J37" s="43"/>
      <c r="K37" s="46"/>
    </row>
    <row r="38" s="3" customFormat="1" ht="26" customHeight="1" spans="1:11">
      <c r="A38" s="30">
        <v>23</v>
      </c>
      <c r="B38" s="16" t="s">
        <v>63</v>
      </c>
      <c r="C38" s="41" t="s">
        <v>41</v>
      </c>
      <c r="D38" s="42"/>
      <c r="E38" s="30">
        <v>8.5</v>
      </c>
      <c r="F38" s="30">
        <v>3.9</v>
      </c>
      <c r="G38" s="30">
        <v>1</v>
      </c>
      <c r="H38" s="43">
        <f t="shared" si="1"/>
        <v>33.15</v>
      </c>
      <c r="I38" s="30" t="s">
        <v>21</v>
      </c>
      <c r="J38" s="43"/>
      <c r="K38" s="46"/>
    </row>
    <row r="39" s="3" customFormat="1" ht="26" customHeight="1" spans="1:11">
      <c r="A39" s="30">
        <v>24</v>
      </c>
      <c r="B39" s="16" t="s">
        <v>64</v>
      </c>
      <c r="C39" s="41" t="s">
        <v>41</v>
      </c>
      <c r="D39" s="42"/>
      <c r="E39" s="30">
        <v>6.6</v>
      </c>
      <c r="F39" s="30">
        <v>3.9</v>
      </c>
      <c r="G39" s="30">
        <v>1</v>
      </c>
      <c r="H39" s="43">
        <f t="shared" si="1"/>
        <v>25.74</v>
      </c>
      <c r="I39" s="30" t="s">
        <v>21</v>
      </c>
      <c r="J39" s="43"/>
      <c r="K39" s="46"/>
    </row>
    <row r="40" s="3" customFormat="1" ht="26" customHeight="1" spans="1:11">
      <c r="A40" s="30">
        <v>25</v>
      </c>
      <c r="B40" s="16" t="s">
        <v>65</v>
      </c>
      <c r="C40" s="41" t="s">
        <v>41</v>
      </c>
      <c r="D40" s="42"/>
      <c r="E40" s="30">
        <v>4.6</v>
      </c>
      <c r="F40" s="30">
        <v>3.9</v>
      </c>
      <c r="G40" s="30">
        <v>1</v>
      </c>
      <c r="H40" s="43">
        <f t="shared" si="1"/>
        <v>17.94</v>
      </c>
      <c r="I40" s="30" t="s">
        <v>21</v>
      </c>
      <c r="J40" s="43"/>
      <c r="K40" s="46"/>
    </row>
    <row r="41" s="3" customFormat="1" ht="26" customHeight="1" spans="1:11">
      <c r="A41" s="30">
        <v>26</v>
      </c>
      <c r="B41" s="16" t="s">
        <v>66</v>
      </c>
      <c r="C41" s="13" t="s">
        <v>67</v>
      </c>
      <c r="D41" s="31"/>
      <c r="E41" s="30"/>
      <c r="F41" s="30"/>
      <c r="G41" s="30"/>
      <c r="H41" s="30">
        <v>1</v>
      </c>
      <c r="I41" s="30" t="s">
        <v>26</v>
      </c>
      <c r="J41" s="43"/>
      <c r="K41" s="46"/>
    </row>
    <row r="42" s="3" customFormat="1" ht="26" customHeight="1" spans="1:11">
      <c r="A42" s="30">
        <v>27</v>
      </c>
      <c r="B42" s="16" t="s">
        <v>68</v>
      </c>
      <c r="C42" s="13" t="s">
        <v>69</v>
      </c>
      <c r="D42" s="31"/>
      <c r="E42" s="30"/>
      <c r="F42" s="30"/>
      <c r="G42" s="30"/>
      <c r="H42" s="30">
        <v>4</v>
      </c>
      <c r="I42" s="30" t="s">
        <v>70</v>
      </c>
      <c r="J42" s="43"/>
      <c r="K42" s="46"/>
    </row>
    <row r="43" s="3" customFormat="1" ht="26" customHeight="1" spans="1:11">
      <c r="A43" s="30">
        <v>28</v>
      </c>
      <c r="B43" s="16" t="s">
        <v>71</v>
      </c>
      <c r="C43" s="13" t="s">
        <v>67</v>
      </c>
      <c r="D43" s="31"/>
      <c r="E43" s="30">
        <v>4.7</v>
      </c>
      <c r="F43" s="30">
        <v>2.7</v>
      </c>
      <c r="G43" s="30">
        <v>1</v>
      </c>
      <c r="H43" s="30">
        <f>E43*F43*G43</f>
        <v>12.69</v>
      </c>
      <c r="I43" s="30" t="s">
        <v>21</v>
      </c>
      <c r="J43" s="43"/>
      <c r="K43" s="46"/>
    </row>
    <row r="44" s="3" customFormat="1" ht="26" customHeight="1" spans="1:11">
      <c r="A44" s="30">
        <v>29</v>
      </c>
      <c r="B44" s="16" t="s">
        <v>72</v>
      </c>
      <c r="C44" s="13" t="s">
        <v>73</v>
      </c>
      <c r="D44" s="31"/>
      <c r="E44" s="30">
        <v>163</v>
      </c>
      <c r="F44" s="30"/>
      <c r="G44" s="30"/>
      <c r="H44" s="30">
        <v>150</v>
      </c>
      <c r="I44" s="30" t="s">
        <v>74</v>
      </c>
      <c r="J44" s="43"/>
      <c r="K44" s="46"/>
    </row>
    <row r="45" s="3" customFormat="1" ht="26" customHeight="1" spans="1:11">
      <c r="A45" s="30" t="s">
        <v>35</v>
      </c>
      <c r="B45" s="30"/>
      <c r="C45" s="16"/>
      <c r="D45" s="16"/>
      <c r="E45" s="30"/>
      <c r="F45" s="30"/>
      <c r="G45" s="30"/>
      <c r="H45" s="30"/>
      <c r="I45" s="30"/>
      <c r="J45" s="23"/>
      <c r="K45" s="48">
        <f>SUM(K16:K44)</f>
        <v>0</v>
      </c>
    </row>
    <row r="46" s="3" customFormat="1" ht="26" customHeight="1" spans="1:11">
      <c r="A46" s="40" t="s">
        <v>75</v>
      </c>
      <c r="B46" s="44" t="s">
        <v>76</v>
      </c>
      <c r="C46" s="44"/>
      <c r="D46" s="44"/>
      <c r="E46" s="44"/>
      <c r="F46" s="44"/>
      <c r="G46" s="44"/>
      <c r="H46" s="44"/>
      <c r="I46" s="44"/>
      <c r="J46" s="49"/>
      <c r="K46" s="44"/>
    </row>
    <row r="47" s="2" customFormat="1" ht="26" customHeight="1" spans="1:11">
      <c r="A47" s="30">
        <v>1</v>
      </c>
      <c r="B47" s="16" t="s">
        <v>77</v>
      </c>
      <c r="C47" s="41" t="s">
        <v>78</v>
      </c>
      <c r="D47" s="42"/>
      <c r="E47" s="30"/>
      <c r="F47" s="30"/>
      <c r="G47" s="32"/>
      <c r="H47" s="43">
        <f>163+608</f>
        <v>771</v>
      </c>
      <c r="I47" s="30" t="s">
        <v>21</v>
      </c>
      <c r="J47" s="32"/>
      <c r="K47" s="46"/>
    </row>
    <row r="48" s="2" customFormat="1" ht="26" customHeight="1" spans="1:11">
      <c r="A48" s="30">
        <v>2</v>
      </c>
      <c r="B48" s="16" t="s">
        <v>77</v>
      </c>
      <c r="C48" s="13" t="s">
        <v>79</v>
      </c>
      <c r="D48" s="31"/>
      <c r="E48" s="30"/>
      <c r="F48" s="30"/>
      <c r="G48" s="32"/>
      <c r="H48" s="43">
        <f>H47</f>
        <v>771</v>
      </c>
      <c r="I48" s="30" t="s">
        <v>21</v>
      </c>
      <c r="J48" s="32"/>
      <c r="K48" s="46"/>
    </row>
    <row r="49" s="2" customFormat="1" ht="26" customHeight="1" spans="1:11">
      <c r="A49" s="30">
        <v>3</v>
      </c>
      <c r="B49" s="16" t="s">
        <v>77</v>
      </c>
      <c r="C49" s="13" t="s">
        <v>80</v>
      </c>
      <c r="D49" s="31"/>
      <c r="E49" s="30"/>
      <c r="F49" s="30"/>
      <c r="G49" s="32"/>
      <c r="H49" s="43">
        <f>H48</f>
        <v>771</v>
      </c>
      <c r="I49" s="30" t="s">
        <v>21</v>
      </c>
      <c r="J49" s="32"/>
      <c r="K49" s="46"/>
    </row>
    <row r="50" s="2" customFormat="1" ht="26" customHeight="1" spans="1:11">
      <c r="A50" s="30">
        <v>4</v>
      </c>
      <c r="B50" s="16" t="s">
        <v>77</v>
      </c>
      <c r="C50" s="13" t="s">
        <v>81</v>
      </c>
      <c r="D50" s="31"/>
      <c r="E50" s="30"/>
      <c r="F50" s="30"/>
      <c r="G50" s="32"/>
      <c r="H50" s="43">
        <f>H49</f>
        <v>771</v>
      </c>
      <c r="I50" s="30" t="s">
        <v>21</v>
      </c>
      <c r="J50" s="32"/>
      <c r="K50" s="46"/>
    </row>
    <row r="51" s="2" customFormat="1" ht="26" customHeight="1" spans="1:11">
      <c r="A51" s="30">
        <v>5</v>
      </c>
      <c r="B51" s="16" t="s">
        <v>77</v>
      </c>
      <c r="C51" s="13" t="s">
        <v>82</v>
      </c>
      <c r="D51" s="31"/>
      <c r="E51" s="30"/>
      <c r="F51" s="30"/>
      <c r="G51" s="32"/>
      <c r="H51" s="43">
        <f>H50</f>
        <v>771</v>
      </c>
      <c r="I51" s="30" t="s">
        <v>21</v>
      </c>
      <c r="J51" s="32"/>
      <c r="K51" s="46"/>
    </row>
    <row r="52" s="2" customFormat="1" ht="26" customHeight="1" spans="1:11">
      <c r="A52" s="30">
        <v>6</v>
      </c>
      <c r="B52" s="16" t="s">
        <v>83</v>
      </c>
      <c r="C52" s="13" t="s">
        <v>84</v>
      </c>
      <c r="D52" s="31"/>
      <c r="E52" s="30"/>
      <c r="F52" s="30"/>
      <c r="G52" s="32"/>
      <c r="H52" s="43">
        <v>163</v>
      </c>
      <c r="I52" s="30" t="s">
        <v>21</v>
      </c>
      <c r="J52" s="32"/>
      <c r="K52" s="46"/>
    </row>
    <row r="53" s="2" customFormat="1" ht="26" customHeight="1" spans="1:11">
      <c r="A53" s="30">
        <v>7</v>
      </c>
      <c r="B53" s="16" t="s">
        <v>85</v>
      </c>
      <c r="C53" s="13" t="s">
        <v>86</v>
      </c>
      <c r="D53" s="31"/>
      <c r="E53" s="30">
        <v>1.86</v>
      </c>
      <c r="F53" s="30">
        <v>1.7</v>
      </c>
      <c r="G53" s="32">
        <v>1</v>
      </c>
      <c r="H53" s="43">
        <f>G53*F53*E53</f>
        <v>3.162</v>
      </c>
      <c r="I53" s="30" t="s">
        <v>21</v>
      </c>
      <c r="J53" s="32"/>
      <c r="K53" s="46"/>
    </row>
    <row r="54" s="2" customFormat="1" ht="26" customHeight="1" spans="1:11">
      <c r="A54" s="30">
        <v>8</v>
      </c>
      <c r="B54" s="16" t="s">
        <v>87</v>
      </c>
      <c r="C54" s="13" t="s">
        <v>86</v>
      </c>
      <c r="D54" s="31"/>
      <c r="E54" s="30">
        <f t="shared" ref="E54:E64" si="2">E17</f>
        <v>4.3</v>
      </c>
      <c r="F54" s="30">
        <f>F17</f>
        <v>3.9</v>
      </c>
      <c r="G54" s="32">
        <v>1</v>
      </c>
      <c r="H54" s="43">
        <f>G54*F54*E54</f>
        <v>16.77</v>
      </c>
      <c r="I54" s="30" t="s">
        <v>21</v>
      </c>
      <c r="J54" s="43"/>
      <c r="K54" s="46"/>
    </row>
    <row r="55" s="2" customFormat="1" ht="26" customHeight="1" spans="1:11">
      <c r="A55" s="30">
        <v>9</v>
      </c>
      <c r="B55" s="16" t="s">
        <v>88</v>
      </c>
      <c r="C55" s="13" t="s">
        <v>89</v>
      </c>
      <c r="D55" s="31"/>
      <c r="E55" s="30">
        <f t="shared" si="2"/>
        <v>1.46</v>
      </c>
      <c r="F55" s="30">
        <f>F54</f>
        <v>3.9</v>
      </c>
      <c r="G55" s="32">
        <v>1</v>
      </c>
      <c r="H55" s="43">
        <f>G55*F55*E55</f>
        <v>5.694</v>
      </c>
      <c r="I55" s="30" t="s">
        <v>21</v>
      </c>
      <c r="J55" s="43"/>
      <c r="K55" s="46"/>
    </row>
    <row r="56" s="2" customFormat="1" ht="26" customHeight="1" spans="1:11">
      <c r="A56" s="30">
        <v>10</v>
      </c>
      <c r="B56" s="16" t="s">
        <v>90</v>
      </c>
      <c r="C56" s="13" t="s">
        <v>91</v>
      </c>
      <c r="D56" s="31"/>
      <c r="E56" s="43">
        <f t="shared" si="2"/>
        <v>7.7</v>
      </c>
      <c r="F56" s="30">
        <f t="shared" ref="E56:G56" si="3">F57</f>
        <v>3.9</v>
      </c>
      <c r="G56" s="30">
        <f t="shared" si="3"/>
        <v>1</v>
      </c>
      <c r="H56" s="32">
        <f>G56*F56*E56-16.8</f>
        <v>13.23</v>
      </c>
      <c r="I56" s="30" t="s">
        <v>21</v>
      </c>
      <c r="J56" s="43"/>
      <c r="K56" s="46"/>
    </row>
    <row r="57" s="2" customFormat="1" ht="26" customHeight="1" spans="1:11">
      <c r="A57" s="30">
        <v>11</v>
      </c>
      <c r="B57" s="16" t="s">
        <v>92</v>
      </c>
      <c r="C57" s="13" t="s">
        <v>89</v>
      </c>
      <c r="D57" s="31"/>
      <c r="E57" s="43">
        <f t="shared" si="2"/>
        <v>3.55</v>
      </c>
      <c r="F57" s="30">
        <f>F54</f>
        <v>3.9</v>
      </c>
      <c r="G57" s="30">
        <v>1</v>
      </c>
      <c r="H57" s="43">
        <f t="shared" ref="H57:H64" si="4">G57*F57*E57</f>
        <v>13.845</v>
      </c>
      <c r="I57" s="30" t="s">
        <v>21</v>
      </c>
      <c r="J57" s="43"/>
      <c r="K57" s="46"/>
    </row>
    <row r="58" s="3" customFormat="1" ht="26" customHeight="1" spans="1:11">
      <c r="A58" s="30">
        <v>12</v>
      </c>
      <c r="B58" s="16" t="s">
        <v>93</v>
      </c>
      <c r="C58" s="13" t="s">
        <v>94</v>
      </c>
      <c r="D58" s="31"/>
      <c r="E58" s="30">
        <f t="shared" si="2"/>
        <v>18</v>
      </c>
      <c r="F58" s="30">
        <f>F56</f>
        <v>3.9</v>
      </c>
      <c r="G58" s="32">
        <v>1</v>
      </c>
      <c r="H58" s="32">
        <f t="shared" si="4"/>
        <v>70.2</v>
      </c>
      <c r="I58" s="30" t="s">
        <v>21</v>
      </c>
      <c r="J58" s="43"/>
      <c r="K58" s="46"/>
    </row>
    <row r="59" s="3" customFormat="1" ht="26" customHeight="1" spans="1:11">
      <c r="A59" s="30">
        <v>13</v>
      </c>
      <c r="B59" s="16" t="s">
        <v>95</v>
      </c>
      <c r="C59" s="13" t="s">
        <v>86</v>
      </c>
      <c r="D59" s="31"/>
      <c r="E59" s="30">
        <f t="shared" si="2"/>
        <v>4</v>
      </c>
      <c r="F59" s="30">
        <f>F58</f>
        <v>3.9</v>
      </c>
      <c r="G59" s="32">
        <v>1</v>
      </c>
      <c r="H59" s="32">
        <f t="shared" si="4"/>
        <v>15.6</v>
      </c>
      <c r="I59" s="30" t="s">
        <v>21</v>
      </c>
      <c r="J59" s="43"/>
      <c r="K59" s="46"/>
    </row>
    <row r="60" s="3" customFormat="1" ht="26" customHeight="1" spans="1:11">
      <c r="A60" s="30">
        <v>14</v>
      </c>
      <c r="B60" s="16" t="s">
        <v>96</v>
      </c>
      <c r="C60" s="13" t="s">
        <v>97</v>
      </c>
      <c r="D60" s="31"/>
      <c r="E60" s="30">
        <f t="shared" si="2"/>
        <v>10.8</v>
      </c>
      <c r="F60" s="30">
        <v>4</v>
      </c>
      <c r="G60" s="32">
        <v>1</v>
      </c>
      <c r="H60" s="32">
        <f t="shared" si="4"/>
        <v>43.2</v>
      </c>
      <c r="I60" s="30" t="s">
        <v>21</v>
      </c>
      <c r="J60" s="43"/>
      <c r="K60" s="46"/>
    </row>
    <row r="61" s="3" customFormat="1" ht="26" customHeight="1" spans="1:11">
      <c r="A61" s="30">
        <v>15</v>
      </c>
      <c r="B61" s="16" t="s">
        <v>98</v>
      </c>
      <c r="C61" s="13" t="s">
        <v>99</v>
      </c>
      <c r="D61" s="31"/>
      <c r="E61" s="30">
        <f t="shared" si="2"/>
        <v>6.35</v>
      </c>
      <c r="F61" s="30">
        <v>4</v>
      </c>
      <c r="G61" s="32">
        <v>1</v>
      </c>
      <c r="H61" s="32">
        <f t="shared" si="4"/>
        <v>25.4</v>
      </c>
      <c r="I61" s="30" t="s">
        <v>21</v>
      </c>
      <c r="J61" s="43"/>
      <c r="K61" s="46"/>
    </row>
    <row r="62" s="3" customFormat="1" ht="26" customHeight="1" spans="1:11">
      <c r="A62" s="30">
        <v>16</v>
      </c>
      <c r="B62" s="16" t="s">
        <v>100</v>
      </c>
      <c r="C62" s="13" t="s">
        <v>89</v>
      </c>
      <c r="D62" s="31"/>
      <c r="E62" s="30">
        <f t="shared" si="2"/>
        <v>1.55</v>
      </c>
      <c r="F62" s="30">
        <v>4</v>
      </c>
      <c r="G62" s="32">
        <v>1</v>
      </c>
      <c r="H62" s="32">
        <f t="shared" si="4"/>
        <v>6.2</v>
      </c>
      <c r="I62" s="30" t="s">
        <v>21</v>
      </c>
      <c r="J62" s="43"/>
      <c r="K62" s="46"/>
    </row>
    <row r="63" s="3" customFormat="1" ht="26" customHeight="1" spans="1:11">
      <c r="A63" s="30">
        <v>17</v>
      </c>
      <c r="B63" s="16" t="s">
        <v>101</v>
      </c>
      <c r="C63" s="13" t="s">
        <v>91</v>
      </c>
      <c r="D63" s="31"/>
      <c r="E63" s="30">
        <f t="shared" si="2"/>
        <v>5.3</v>
      </c>
      <c r="F63" s="30">
        <v>4</v>
      </c>
      <c r="G63" s="32">
        <v>1</v>
      </c>
      <c r="H63" s="32">
        <f t="shared" si="4"/>
        <v>21.2</v>
      </c>
      <c r="I63" s="30" t="s">
        <v>21</v>
      </c>
      <c r="J63" s="43"/>
      <c r="K63" s="46"/>
    </row>
    <row r="64" s="3" customFormat="1" ht="26" customHeight="1" spans="1:11">
      <c r="A64" s="30">
        <v>18</v>
      </c>
      <c r="B64" s="16" t="s">
        <v>102</v>
      </c>
      <c r="C64" s="13" t="s">
        <v>103</v>
      </c>
      <c r="D64" s="31"/>
      <c r="E64" s="30">
        <f t="shared" si="2"/>
        <v>14.3</v>
      </c>
      <c r="F64" s="30">
        <v>4</v>
      </c>
      <c r="G64" s="32">
        <v>1</v>
      </c>
      <c r="H64" s="32">
        <f t="shared" si="4"/>
        <v>57.2</v>
      </c>
      <c r="I64" s="30" t="s">
        <v>21</v>
      </c>
      <c r="J64" s="43"/>
      <c r="K64" s="46"/>
    </row>
    <row r="65" s="3" customFormat="1" ht="26" customHeight="1" spans="1:11">
      <c r="A65" s="30">
        <v>19</v>
      </c>
      <c r="B65" s="16" t="s">
        <v>104</v>
      </c>
      <c r="C65" s="13" t="s">
        <v>103</v>
      </c>
      <c r="D65" s="31"/>
      <c r="E65" s="30">
        <f t="shared" ref="E65:E77" si="5">E28</f>
        <v>10.2</v>
      </c>
      <c r="F65" s="30">
        <v>4</v>
      </c>
      <c r="G65" s="32">
        <v>1</v>
      </c>
      <c r="H65" s="32">
        <f t="shared" ref="H65:H80" si="6">G65*F65*E65</f>
        <v>40.8</v>
      </c>
      <c r="I65" s="30" t="s">
        <v>21</v>
      </c>
      <c r="J65" s="43"/>
      <c r="K65" s="46"/>
    </row>
    <row r="66" s="3" customFormat="1" ht="26" customHeight="1" spans="1:11">
      <c r="A66" s="30">
        <v>20</v>
      </c>
      <c r="B66" s="16" t="s">
        <v>105</v>
      </c>
      <c r="C66" s="13" t="s">
        <v>103</v>
      </c>
      <c r="D66" s="31"/>
      <c r="E66" s="30">
        <f t="shared" si="5"/>
        <v>4.9</v>
      </c>
      <c r="F66" s="30">
        <v>4</v>
      </c>
      <c r="G66" s="32">
        <v>1</v>
      </c>
      <c r="H66" s="32">
        <f t="shared" si="6"/>
        <v>19.6</v>
      </c>
      <c r="I66" s="30" t="s">
        <v>21</v>
      </c>
      <c r="J66" s="43"/>
      <c r="K66" s="46"/>
    </row>
    <row r="67" s="3" customFormat="1" ht="26" customHeight="1" spans="1:11">
      <c r="A67" s="30">
        <v>21</v>
      </c>
      <c r="B67" s="16" t="s">
        <v>106</v>
      </c>
      <c r="C67" s="13" t="s">
        <v>107</v>
      </c>
      <c r="D67" s="31"/>
      <c r="E67" s="30">
        <f t="shared" si="5"/>
        <v>6.45</v>
      </c>
      <c r="F67" s="30">
        <v>4</v>
      </c>
      <c r="G67" s="32">
        <v>1</v>
      </c>
      <c r="H67" s="32">
        <f t="shared" si="6"/>
        <v>25.8</v>
      </c>
      <c r="I67" s="30" t="s">
        <v>21</v>
      </c>
      <c r="J67" s="43"/>
      <c r="K67" s="46"/>
    </row>
    <row r="68" s="3" customFormat="1" ht="26" customHeight="1" spans="1:11">
      <c r="A68" s="30">
        <v>22</v>
      </c>
      <c r="B68" s="16" t="s">
        <v>108</v>
      </c>
      <c r="C68" s="13" t="s">
        <v>86</v>
      </c>
      <c r="D68" s="31"/>
      <c r="E68" s="30">
        <f t="shared" si="5"/>
        <v>10</v>
      </c>
      <c r="F68" s="30">
        <v>4</v>
      </c>
      <c r="G68" s="32">
        <v>1</v>
      </c>
      <c r="H68" s="32">
        <f t="shared" si="6"/>
        <v>40</v>
      </c>
      <c r="I68" s="30" t="s">
        <v>21</v>
      </c>
      <c r="J68" s="43"/>
      <c r="K68" s="46"/>
    </row>
    <row r="69" s="3" customFormat="1" ht="26" customHeight="1" spans="1:11">
      <c r="A69" s="30">
        <v>23</v>
      </c>
      <c r="B69" s="16" t="s">
        <v>109</v>
      </c>
      <c r="C69" s="13" t="s">
        <v>110</v>
      </c>
      <c r="D69" s="31"/>
      <c r="E69" s="30">
        <f t="shared" si="5"/>
        <v>2.95</v>
      </c>
      <c r="F69" s="30">
        <v>4</v>
      </c>
      <c r="G69" s="32">
        <v>1</v>
      </c>
      <c r="H69" s="32">
        <f t="shared" si="6"/>
        <v>11.8</v>
      </c>
      <c r="I69" s="30" t="s">
        <v>21</v>
      </c>
      <c r="J69" s="43"/>
      <c r="K69" s="46"/>
    </row>
    <row r="70" s="3" customFormat="1" ht="26" customHeight="1" spans="1:11">
      <c r="A70" s="30">
        <v>24</v>
      </c>
      <c r="B70" s="16" t="s">
        <v>111</v>
      </c>
      <c r="C70" s="13" t="s">
        <v>89</v>
      </c>
      <c r="D70" s="31"/>
      <c r="E70" s="30">
        <f t="shared" si="5"/>
        <v>1.55</v>
      </c>
      <c r="F70" s="30">
        <v>4</v>
      </c>
      <c r="G70" s="32">
        <v>1</v>
      </c>
      <c r="H70" s="32">
        <f t="shared" si="6"/>
        <v>6.2</v>
      </c>
      <c r="I70" s="30" t="s">
        <v>21</v>
      </c>
      <c r="J70" s="43"/>
      <c r="K70" s="46"/>
    </row>
    <row r="71" s="3" customFormat="1" ht="26" customHeight="1" spans="1:11">
      <c r="A71" s="30">
        <v>25</v>
      </c>
      <c r="B71" s="16" t="s">
        <v>112</v>
      </c>
      <c r="C71" s="13" t="s">
        <v>110</v>
      </c>
      <c r="D71" s="31"/>
      <c r="E71" s="30">
        <f t="shared" si="5"/>
        <v>11.1</v>
      </c>
      <c r="F71" s="30">
        <v>4</v>
      </c>
      <c r="G71" s="32">
        <v>1</v>
      </c>
      <c r="H71" s="32">
        <f t="shared" si="6"/>
        <v>44.4</v>
      </c>
      <c r="I71" s="30" t="s">
        <v>21</v>
      </c>
      <c r="J71" s="43"/>
      <c r="K71" s="46"/>
    </row>
    <row r="72" s="3" customFormat="1" ht="26" customHeight="1" spans="1:11">
      <c r="A72" s="30">
        <v>26</v>
      </c>
      <c r="B72" s="16" t="s">
        <v>113</v>
      </c>
      <c r="C72" s="13" t="s">
        <v>89</v>
      </c>
      <c r="D72" s="31"/>
      <c r="E72" s="30">
        <f t="shared" si="5"/>
        <v>1.55</v>
      </c>
      <c r="F72" s="30">
        <v>4</v>
      </c>
      <c r="G72" s="32">
        <v>1</v>
      </c>
      <c r="H72" s="32">
        <f t="shared" si="6"/>
        <v>6.2</v>
      </c>
      <c r="I72" s="30" t="s">
        <v>21</v>
      </c>
      <c r="J72" s="43"/>
      <c r="K72" s="46"/>
    </row>
    <row r="73" s="3" customFormat="1" ht="26" customHeight="1" spans="1:11">
      <c r="A73" s="30">
        <v>27</v>
      </c>
      <c r="B73" s="16" t="s">
        <v>114</v>
      </c>
      <c r="C73" s="13" t="s">
        <v>86</v>
      </c>
      <c r="D73" s="31"/>
      <c r="E73" s="30">
        <f t="shared" si="5"/>
        <v>4.55</v>
      </c>
      <c r="F73" s="30">
        <v>4</v>
      </c>
      <c r="G73" s="32">
        <v>1</v>
      </c>
      <c r="H73" s="32">
        <f t="shared" si="6"/>
        <v>18.2</v>
      </c>
      <c r="I73" s="30" t="s">
        <v>21</v>
      </c>
      <c r="J73" s="43"/>
      <c r="K73" s="46"/>
    </row>
    <row r="74" s="3" customFormat="1" ht="26" customHeight="1" spans="1:11">
      <c r="A74" s="30">
        <v>28</v>
      </c>
      <c r="B74" s="16" t="s">
        <v>115</v>
      </c>
      <c r="C74" s="13" t="s">
        <v>86</v>
      </c>
      <c r="D74" s="31"/>
      <c r="E74" s="30">
        <f t="shared" si="5"/>
        <v>3.7</v>
      </c>
      <c r="F74" s="30">
        <v>4</v>
      </c>
      <c r="G74" s="32">
        <v>1</v>
      </c>
      <c r="H74" s="32">
        <f t="shared" si="6"/>
        <v>14.8</v>
      </c>
      <c r="I74" s="30" t="s">
        <v>21</v>
      </c>
      <c r="J74" s="43"/>
      <c r="K74" s="46"/>
    </row>
    <row r="75" s="3" customFormat="1" ht="26" customHeight="1" spans="1:11">
      <c r="A75" s="30">
        <v>29</v>
      </c>
      <c r="B75" s="16" t="s">
        <v>116</v>
      </c>
      <c r="C75" s="13" t="s">
        <v>117</v>
      </c>
      <c r="D75" s="31"/>
      <c r="E75" s="30">
        <f t="shared" si="5"/>
        <v>8.5</v>
      </c>
      <c r="F75" s="30">
        <v>4</v>
      </c>
      <c r="G75" s="30">
        <v>1</v>
      </c>
      <c r="H75" s="32">
        <f t="shared" si="6"/>
        <v>34</v>
      </c>
      <c r="I75" s="30" t="s">
        <v>21</v>
      </c>
      <c r="J75" s="43"/>
      <c r="K75" s="46"/>
    </row>
    <row r="76" s="3" customFormat="1" ht="26" customHeight="1" spans="1:11">
      <c r="A76" s="30">
        <v>30</v>
      </c>
      <c r="B76" s="16" t="s">
        <v>118</v>
      </c>
      <c r="C76" s="13" t="s">
        <v>119</v>
      </c>
      <c r="D76" s="31"/>
      <c r="E76" s="30">
        <f t="shared" si="5"/>
        <v>6.6</v>
      </c>
      <c r="F76" s="30">
        <v>4</v>
      </c>
      <c r="G76" s="30">
        <v>1</v>
      </c>
      <c r="H76" s="32">
        <f t="shared" si="6"/>
        <v>26.4</v>
      </c>
      <c r="I76" s="30" t="s">
        <v>21</v>
      </c>
      <c r="J76" s="43"/>
      <c r="K76" s="46"/>
    </row>
    <row r="77" s="3" customFormat="1" ht="26" customHeight="1" spans="1:11">
      <c r="A77" s="30">
        <v>31</v>
      </c>
      <c r="B77" s="16" t="s">
        <v>120</v>
      </c>
      <c r="C77" s="13" t="s">
        <v>119</v>
      </c>
      <c r="D77" s="31"/>
      <c r="E77" s="30">
        <f t="shared" si="5"/>
        <v>4.6</v>
      </c>
      <c r="F77" s="30">
        <v>4</v>
      </c>
      <c r="G77" s="30">
        <v>1</v>
      </c>
      <c r="H77" s="32">
        <f t="shared" si="6"/>
        <v>18.4</v>
      </c>
      <c r="I77" s="30" t="s">
        <v>21</v>
      </c>
      <c r="J77" s="43"/>
      <c r="K77" s="46"/>
    </row>
    <row r="78" s="3" customFormat="1" ht="26" customHeight="1" spans="1:11">
      <c r="A78" s="30">
        <v>32</v>
      </c>
      <c r="B78" s="16" t="s">
        <v>121</v>
      </c>
      <c r="C78" s="13" t="s">
        <v>122</v>
      </c>
      <c r="D78" s="31"/>
      <c r="E78" s="30"/>
      <c r="F78" s="30"/>
      <c r="G78" s="30"/>
      <c r="H78" s="32">
        <f>H41</f>
        <v>1</v>
      </c>
      <c r="I78" s="30" t="s">
        <v>26</v>
      </c>
      <c r="J78" s="43"/>
      <c r="K78" s="46"/>
    </row>
    <row r="79" s="3" customFormat="1" ht="26" customHeight="1" spans="1:11">
      <c r="A79" s="30">
        <v>33</v>
      </c>
      <c r="B79" s="16" t="s">
        <v>123</v>
      </c>
      <c r="C79" s="13" t="s">
        <v>124</v>
      </c>
      <c r="D79" s="31"/>
      <c r="E79" s="30"/>
      <c r="F79" s="30"/>
      <c r="G79" s="30"/>
      <c r="H79" s="32">
        <f>H42</f>
        <v>4</v>
      </c>
      <c r="I79" s="30" t="s">
        <v>21</v>
      </c>
      <c r="J79" s="43"/>
      <c r="K79" s="46"/>
    </row>
    <row r="80" s="3" customFormat="1" ht="26" customHeight="1" spans="1:11">
      <c r="A80" s="30">
        <v>34</v>
      </c>
      <c r="B80" s="16" t="s">
        <v>71</v>
      </c>
      <c r="C80" s="13" t="s">
        <v>124</v>
      </c>
      <c r="D80" s="31"/>
      <c r="E80" s="30">
        <v>4.7</v>
      </c>
      <c r="F80" s="30">
        <v>2.7</v>
      </c>
      <c r="G80" s="30">
        <v>1</v>
      </c>
      <c r="H80" s="30">
        <f>E80*F80*G80</f>
        <v>12.69</v>
      </c>
      <c r="I80" s="30" t="s">
        <v>21</v>
      </c>
      <c r="J80" s="43"/>
      <c r="K80" s="46"/>
    </row>
    <row r="81" s="3" customFormat="1" ht="26" customHeight="1" spans="1:11">
      <c r="A81" s="30" t="s">
        <v>35</v>
      </c>
      <c r="B81" s="30"/>
      <c r="C81" s="16"/>
      <c r="D81" s="16"/>
      <c r="E81" s="30"/>
      <c r="F81" s="30"/>
      <c r="G81" s="30"/>
      <c r="H81" s="30"/>
      <c r="I81" s="30"/>
      <c r="J81" s="23"/>
      <c r="K81" s="48">
        <f>SUM(K47:K80)</f>
        <v>0</v>
      </c>
    </row>
    <row r="82" s="4" customFormat="1" ht="26" customHeight="1" spans="1:11">
      <c r="A82" s="50" t="s">
        <v>125</v>
      </c>
      <c r="B82" s="44" t="s">
        <v>126</v>
      </c>
      <c r="C82" s="44"/>
      <c r="D82" s="44"/>
      <c r="E82" s="44"/>
      <c r="F82" s="44"/>
      <c r="G82" s="44"/>
      <c r="H82" s="44"/>
      <c r="I82" s="44"/>
      <c r="J82" s="49"/>
      <c r="K82" s="44"/>
    </row>
    <row r="83" s="4" customFormat="1" ht="26" customHeight="1" spans="1:11">
      <c r="A83" s="30">
        <v>1</v>
      </c>
      <c r="B83" s="16" t="s">
        <v>127</v>
      </c>
      <c r="C83" s="13" t="s">
        <v>128</v>
      </c>
      <c r="D83" s="31"/>
      <c r="E83" s="30"/>
      <c r="F83" s="30"/>
      <c r="G83" s="30"/>
      <c r="H83" s="43">
        <v>3390</v>
      </c>
      <c r="I83" s="30" t="s">
        <v>74</v>
      </c>
      <c r="J83" s="43"/>
      <c r="K83" s="46"/>
    </row>
    <row r="84" s="4" customFormat="1" ht="26" customHeight="1" spans="1:11">
      <c r="A84" s="30">
        <v>2</v>
      </c>
      <c r="B84" s="16" t="s">
        <v>127</v>
      </c>
      <c r="C84" s="13" t="s">
        <v>129</v>
      </c>
      <c r="D84" s="31"/>
      <c r="E84" s="30"/>
      <c r="F84" s="30"/>
      <c r="G84" s="30"/>
      <c r="H84" s="43">
        <v>2600</v>
      </c>
      <c r="I84" s="30" t="s">
        <v>74</v>
      </c>
      <c r="J84" s="43"/>
      <c r="K84" s="46"/>
    </row>
    <row r="85" s="4" customFormat="1" ht="26" customHeight="1" spans="1:11">
      <c r="A85" s="30">
        <v>3</v>
      </c>
      <c r="B85" s="16" t="s">
        <v>127</v>
      </c>
      <c r="C85" s="13" t="s">
        <v>130</v>
      </c>
      <c r="D85" s="31"/>
      <c r="E85" s="30"/>
      <c r="F85" s="30"/>
      <c r="G85" s="30"/>
      <c r="H85" s="43">
        <v>200</v>
      </c>
      <c r="I85" s="30" t="s">
        <v>74</v>
      </c>
      <c r="J85" s="43"/>
      <c r="K85" s="46"/>
    </row>
    <row r="86" s="4" customFormat="1" ht="26" customHeight="1" spans="1:11">
      <c r="A86" s="30">
        <v>4</v>
      </c>
      <c r="B86" s="16" t="s">
        <v>131</v>
      </c>
      <c r="C86" s="13" t="s">
        <v>132</v>
      </c>
      <c r="D86" s="31"/>
      <c r="E86" s="30"/>
      <c r="F86" s="30"/>
      <c r="G86" s="32"/>
      <c r="H86" s="43">
        <v>4900</v>
      </c>
      <c r="I86" s="30" t="s">
        <v>21</v>
      </c>
      <c r="J86" s="43"/>
      <c r="K86" s="46"/>
    </row>
    <row r="87" s="4" customFormat="1" ht="26" customHeight="1" spans="1:11">
      <c r="A87" s="30">
        <v>5</v>
      </c>
      <c r="B87" s="16" t="s">
        <v>133</v>
      </c>
      <c r="C87" s="13" t="s">
        <v>134</v>
      </c>
      <c r="D87" s="31"/>
      <c r="E87" s="30"/>
      <c r="F87" s="30"/>
      <c r="G87" s="32"/>
      <c r="H87" s="43">
        <v>80</v>
      </c>
      <c r="I87" s="30" t="s">
        <v>74</v>
      </c>
      <c r="J87" s="43"/>
      <c r="K87" s="46"/>
    </row>
    <row r="88" s="4" customFormat="1" ht="26" customHeight="1" spans="1:11">
      <c r="A88" s="30">
        <v>6</v>
      </c>
      <c r="B88" s="16" t="s">
        <v>135</v>
      </c>
      <c r="C88" s="13" t="s">
        <v>136</v>
      </c>
      <c r="D88" s="31"/>
      <c r="E88" s="30"/>
      <c r="F88" s="30"/>
      <c r="G88" s="32"/>
      <c r="H88" s="43">
        <v>169</v>
      </c>
      <c r="I88" s="30" t="s">
        <v>70</v>
      </c>
      <c r="J88" s="43"/>
      <c r="K88" s="46"/>
    </row>
    <row r="89" s="4" customFormat="1" ht="26" customHeight="1" spans="1:11">
      <c r="A89" s="30">
        <v>7</v>
      </c>
      <c r="B89" s="16" t="s">
        <v>137</v>
      </c>
      <c r="C89" s="13" t="s">
        <v>136</v>
      </c>
      <c r="D89" s="31"/>
      <c r="E89" s="30"/>
      <c r="F89" s="30"/>
      <c r="G89" s="32"/>
      <c r="H89" s="43">
        <v>65</v>
      </c>
      <c r="I89" s="30" t="s">
        <v>70</v>
      </c>
      <c r="J89" s="43"/>
      <c r="K89" s="46"/>
    </row>
    <row r="90" s="4" customFormat="1" ht="26" customHeight="1" spans="1:11">
      <c r="A90" s="30">
        <v>9</v>
      </c>
      <c r="B90" s="16" t="s">
        <v>138</v>
      </c>
      <c r="C90" s="13" t="s">
        <v>139</v>
      </c>
      <c r="D90" s="31"/>
      <c r="E90" s="30"/>
      <c r="F90" s="30"/>
      <c r="G90" s="47"/>
      <c r="H90" s="51">
        <v>19</v>
      </c>
      <c r="I90" s="30" t="s">
        <v>70</v>
      </c>
      <c r="J90" s="43"/>
      <c r="K90" s="46"/>
    </row>
    <row r="91" s="4" customFormat="1" ht="26" customHeight="1" spans="1:11">
      <c r="A91" s="30">
        <v>10</v>
      </c>
      <c r="B91" s="16" t="s">
        <v>140</v>
      </c>
      <c r="C91" s="13" t="s">
        <v>141</v>
      </c>
      <c r="D91" s="31"/>
      <c r="E91" s="30"/>
      <c r="F91" s="30"/>
      <c r="G91" s="47"/>
      <c r="H91" s="51">
        <v>2</v>
      </c>
      <c r="I91" s="30" t="s">
        <v>142</v>
      </c>
      <c r="J91" s="43"/>
      <c r="K91" s="46"/>
    </row>
    <row r="92" s="4" customFormat="1" ht="26" customHeight="1" spans="1:11">
      <c r="A92" s="30">
        <v>11</v>
      </c>
      <c r="B92" s="16" t="s">
        <v>140</v>
      </c>
      <c r="C92" s="13" t="s">
        <v>143</v>
      </c>
      <c r="D92" s="31"/>
      <c r="E92" s="30"/>
      <c r="F92" s="30"/>
      <c r="G92" s="32"/>
      <c r="H92" s="51">
        <v>2</v>
      </c>
      <c r="I92" s="30" t="s">
        <v>142</v>
      </c>
      <c r="J92" s="43"/>
      <c r="K92" s="46"/>
    </row>
    <row r="93" s="4" customFormat="1" ht="26" customHeight="1" spans="1:11">
      <c r="A93" s="30">
        <v>12</v>
      </c>
      <c r="B93" s="16" t="s">
        <v>140</v>
      </c>
      <c r="C93" s="13" t="s">
        <v>144</v>
      </c>
      <c r="D93" s="31"/>
      <c r="E93" s="30"/>
      <c r="F93" s="30"/>
      <c r="G93" s="32"/>
      <c r="H93" s="51">
        <v>5</v>
      </c>
      <c r="I93" s="30" t="s">
        <v>142</v>
      </c>
      <c r="J93" s="43"/>
      <c r="K93" s="46"/>
    </row>
    <row r="94" s="4" customFormat="1" ht="26" customHeight="1" spans="1:11">
      <c r="A94" s="30">
        <v>13</v>
      </c>
      <c r="B94" s="16" t="s">
        <v>145</v>
      </c>
      <c r="C94" s="13" t="s">
        <v>146</v>
      </c>
      <c r="D94" s="31"/>
      <c r="E94" s="30"/>
      <c r="F94" s="30"/>
      <c r="G94" s="32"/>
      <c r="H94" s="51">
        <v>16</v>
      </c>
      <c r="I94" s="30" t="s">
        <v>74</v>
      </c>
      <c r="J94" s="43"/>
      <c r="K94" s="46"/>
    </row>
    <row r="95" s="4" customFormat="1" ht="26" customHeight="1" spans="1:11">
      <c r="A95" s="30">
        <v>14</v>
      </c>
      <c r="B95" s="16" t="s">
        <v>147</v>
      </c>
      <c r="C95" s="13" t="s">
        <v>148</v>
      </c>
      <c r="D95" s="31"/>
      <c r="E95" s="30"/>
      <c r="F95" s="30"/>
      <c r="G95" s="32"/>
      <c r="H95" s="51">
        <v>1</v>
      </c>
      <c r="I95" s="30" t="s">
        <v>70</v>
      </c>
      <c r="J95" s="43"/>
      <c r="K95" s="46"/>
    </row>
    <row r="96" s="4" customFormat="1" ht="26" customHeight="1" spans="1:11">
      <c r="A96" s="30">
        <v>15</v>
      </c>
      <c r="B96" s="16" t="s">
        <v>149</v>
      </c>
      <c r="C96" s="13" t="s">
        <v>150</v>
      </c>
      <c r="D96" s="31"/>
      <c r="E96" s="30"/>
      <c r="F96" s="30"/>
      <c r="G96" s="32"/>
      <c r="H96" s="51">
        <v>13</v>
      </c>
      <c r="I96" s="30" t="s">
        <v>74</v>
      </c>
      <c r="J96" s="43"/>
      <c r="K96" s="46"/>
    </row>
    <row r="97" s="4" customFormat="1" ht="26" customHeight="1" spans="1:11">
      <c r="A97" s="30">
        <v>16</v>
      </c>
      <c r="B97" s="16" t="s">
        <v>151</v>
      </c>
      <c r="C97" s="13" t="s">
        <v>152</v>
      </c>
      <c r="D97" s="31"/>
      <c r="E97" s="30"/>
      <c r="F97" s="30"/>
      <c r="G97" s="32"/>
      <c r="H97" s="51">
        <v>120</v>
      </c>
      <c r="I97" s="30" t="s">
        <v>74</v>
      </c>
      <c r="J97" s="43"/>
      <c r="K97" s="46"/>
    </row>
    <row r="98" s="4" customFormat="1" ht="26" customHeight="1" spans="1:11">
      <c r="A98" s="30">
        <v>17</v>
      </c>
      <c r="B98" s="16" t="s">
        <v>153</v>
      </c>
      <c r="C98" s="13" t="s">
        <v>154</v>
      </c>
      <c r="D98" s="31"/>
      <c r="E98" s="30"/>
      <c r="F98" s="30"/>
      <c r="G98" s="32"/>
      <c r="H98" s="51">
        <v>400</v>
      </c>
      <c r="I98" s="30" t="s">
        <v>74</v>
      </c>
      <c r="J98" s="43"/>
      <c r="K98" s="46"/>
    </row>
    <row r="99" s="4" customFormat="1" ht="26" customHeight="1" spans="1:11">
      <c r="A99" s="30">
        <v>18</v>
      </c>
      <c r="B99" s="16" t="s">
        <v>155</v>
      </c>
      <c r="C99" s="52"/>
      <c r="D99" s="53"/>
      <c r="E99" s="30"/>
      <c r="F99" s="30"/>
      <c r="G99" s="32"/>
      <c r="H99" s="51">
        <v>40</v>
      </c>
      <c r="I99" s="32" t="s">
        <v>21</v>
      </c>
      <c r="J99" s="43"/>
      <c r="K99" s="46"/>
    </row>
    <row r="100" s="4" customFormat="1" ht="26" customHeight="1" spans="1:11">
      <c r="A100" s="30">
        <v>19</v>
      </c>
      <c r="B100" s="16" t="s">
        <v>156</v>
      </c>
      <c r="C100" s="13" t="s">
        <v>157</v>
      </c>
      <c r="D100" s="31"/>
      <c r="E100" s="30"/>
      <c r="F100" s="30"/>
      <c r="G100" s="32"/>
      <c r="H100" s="51">
        <v>4</v>
      </c>
      <c r="I100" s="32" t="s">
        <v>142</v>
      </c>
      <c r="J100" s="43"/>
      <c r="K100" s="46"/>
    </row>
    <row r="101" s="4" customFormat="1" ht="26" customHeight="1" spans="1:11">
      <c r="A101" s="30">
        <v>20</v>
      </c>
      <c r="B101" s="16" t="s">
        <v>156</v>
      </c>
      <c r="C101" s="13" t="s">
        <v>158</v>
      </c>
      <c r="D101" s="31"/>
      <c r="E101" s="30"/>
      <c r="F101" s="30"/>
      <c r="G101" s="32"/>
      <c r="H101" s="51">
        <v>1</v>
      </c>
      <c r="I101" s="32" t="s">
        <v>142</v>
      </c>
      <c r="J101" s="43"/>
      <c r="K101" s="46"/>
    </row>
    <row r="102" s="4" customFormat="1" ht="26" customHeight="1" spans="1:11">
      <c r="A102" s="30">
        <v>21</v>
      </c>
      <c r="B102" s="16" t="s">
        <v>159</v>
      </c>
      <c r="C102" s="13" t="s">
        <v>160</v>
      </c>
      <c r="D102" s="31"/>
      <c r="E102" s="30"/>
      <c r="F102" s="30"/>
      <c r="G102" s="32"/>
      <c r="H102" s="51">
        <v>1</v>
      </c>
      <c r="I102" s="32" t="s">
        <v>70</v>
      </c>
      <c r="J102" s="43"/>
      <c r="K102" s="46"/>
    </row>
    <row r="103" s="4" customFormat="1" ht="26" customHeight="1" spans="1:11">
      <c r="A103" s="30">
        <v>22</v>
      </c>
      <c r="B103" s="16" t="s">
        <v>161</v>
      </c>
      <c r="C103" s="13" t="s">
        <v>162</v>
      </c>
      <c r="D103" s="31"/>
      <c r="E103" s="30"/>
      <c r="F103" s="30"/>
      <c r="G103" s="32"/>
      <c r="H103" s="51">
        <f>H16</f>
        <v>342</v>
      </c>
      <c r="I103" s="32" t="s">
        <v>21</v>
      </c>
      <c r="J103" s="43"/>
      <c r="K103" s="46"/>
    </row>
    <row r="104" s="4" customFormat="1" ht="26" customHeight="1" spans="1:11">
      <c r="A104" s="30">
        <v>23</v>
      </c>
      <c r="B104" s="16" t="s">
        <v>163</v>
      </c>
      <c r="C104" s="13"/>
      <c r="D104" s="31"/>
      <c r="E104" s="30"/>
      <c r="F104" s="30"/>
      <c r="G104" s="32"/>
      <c r="H104" s="51">
        <f>H103</f>
        <v>342</v>
      </c>
      <c r="I104" s="32" t="s">
        <v>21</v>
      </c>
      <c r="J104" s="43"/>
      <c r="K104" s="46"/>
    </row>
    <row r="105" s="4" customFormat="1" ht="26" customHeight="1" spans="1:11">
      <c r="A105" s="30" t="s">
        <v>35</v>
      </c>
      <c r="B105" s="30"/>
      <c r="C105" s="16"/>
      <c r="D105" s="16"/>
      <c r="E105" s="30"/>
      <c r="F105" s="30"/>
      <c r="G105" s="30"/>
      <c r="H105" s="30"/>
      <c r="I105" s="30"/>
      <c r="J105" s="23"/>
      <c r="K105" s="48">
        <f>SUM(K83:K104)</f>
        <v>0</v>
      </c>
    </row>
    <row r="106" s="4" customFormat="1" ht="26" customHeight="1" spans="1:11">
      <c r="A106" s="40" t="s">
        <v>164</v>
      </c>
      <c r="B106" s="44" t="s">
        <v>165</v>
      </c>
      <c r="C106" s="44"/>
      <c r="D106" s="44"/>
      <c r="E106" s="44"/>
      <c r="F106" s="44"/>
      <c r="G106" s="44"/>
      <c r="H106" s="44"/>
      <c r="I106" s="44"/>
      <c r="J106" s="49"/>
      <c r="K106" s="44"/>
    </row>
    <row r="107" s="4" customFormat="1" ht="26" customHeight="1" spans="1:11">
      <c r="A107" s="30">
        <v>1</v>
      </c>
      <c r="B107" s="39" t="s">
        <v>166</v>
      </c>
      <c r="C107" s="52" t="s">
        <v>167</v>
      </c>
      <c r="D107" s="53"/>
      <c r="E107" s="30"/>
      <c r="F107" s="30"/>
      <c r="G107" s="32"/>
      <c r="H107" s="43">
        <v>3</v>
      </c>
      <c r="I107" s="32" t="s">
        <v>70</v>
      </c>
      <c r="J107" s="43"/>
      <c r="K107" s="46"/>
    </row>
    <row r="108" s="4" customFormat="1" ht="26" customHeight="1" spans="1:11">
      <c r="A108" s="30">
        <v>2</v>
      </c>
      <c r="B108" s="39" t="s">
        <v>168</v>
      </c>
      <c r="C108" s="13" t="s">
        <v>169</v>
      </c>
      <c r="D108" s="31"/>
      <c r="E108" s="30"/>
      <c r="F108" s="30"/>
      <c r="G108" s="32"/>
      <c r="H108" s="43">
        <v>1200</v>
      </c>
      <c r="I108" s="30" t="s">
        <v>74</v>
      </c>
      <c r="J108" s="43"/>
      <c r="K108" s="46"/>
    </row>
    <row r="109" s="4" customFormat="1" ht="26" customHeight="1" spans="1:11">
      <c r="A109" s="30">
        <v>3</v>
      </c>
      <c r="B109" s="39" t="s">
        <v>170</v>
      </c>
      <c r="C109" s="13" t="s">
        <v>136</v>
      </c>
      <c r="D109" s="31"/>
      <c r="E109" s="30"/>
      <c r="F109" s="30"/>
      <c r="G109" s="32"/>
      <c r="H109" s="43">
        <v>200</v>
      </c>
      <c r="I109" s="30" t="s">
        <v>74</v>
      </c>
      <c r="J109" s="43"/>
      <c r="K109" s="46"/>
    </row>
    <row r="110" s="4" customFormat="1" ht="26" customHeight="1" spans="1:11">
      <c r="A110" s="30">
        <v>4</v>
      </c>
      <c r="B110" s="39" t="s">
        <v>171</v>
      </c>
      <c r="C110" s="13" t="s">
        <v>136</v>
      </c>
      <c r="D110" s="31"/>
      <c r="E110" s="30"/>
      <c r="F110" s="30"/>
      <c r="G110" s="32"/>
      <c r="H110" s="43">
        <v>600</v>
      </c>
      <c r="I110" s="30" t="s">
        <v>74</v>
      </c>
      <c r="J110" s="43"/>
      <c r="K110" s="46"/>
    </row>
    <row r="111" s="4" customFormat="1" ht="26" customHeight="1" spans="1:11">
      <c r="A111" s="30">
        <v>5</v>
      </c>
      <c r="B111" s="39" t="s">
        <v>172</v>
      </c>
      <c r="C111" s="13" t="s">
        <v>173</v>
      </c>
      <c r="D111" s="31"/>
      <c r="E111" s="30"/>
      <c r="F111" s="30"/>
      <c r="G111" s="32"/>
      <c r="H111" s="43">
        <v>1</v>
      </c>
      <c r="I111" s="32" t="s">
        <v>70</v>
      </c>
      <c r="J111" s="43"/>
      <c r="K111" s="46"/>
    </row>
    <row r="112" s="1" customFormat="1" ht="26" customHeight="1" spans="1:15">
      <c r="A112" s="30">
        <v>6</v>
      </c>
      <c r="B112" s="16" t="s">
        <v>174</v>
      </c>
      <c r="C112" s="13"/>
      <c r="D112" s="31"/>
      <c r="E112" s="43"/>
      <c r="F112" s="30"/>
      <c r="G112" s="30"/>
      <c r="H112" s="32">
        <v>5</v>
      </c>
      <c r="I112" s="30" t="s">
        <v>70</v>
      </c>
      <c r="J112" s="32"/>
      <c r="K112" s="32"/>
      <c r="L112" s="2"/>
      <c r="M112" s="2"/>
      <c r="N112" s="2"/>
      <c r="O112" s="2"/>
    </row>
    <row r="113" s="1" customFormat="1" ht="26" customHeight="1" spans="1:15">
      <c r="A113" s="30">
        <v>7</v>
      </c>
      <c r="B113" s="16" t="s">
        <v>175</v>
      </c>
      <c r="C113" s="13"/>
      <c r="D113" s="31"/>
      <c r="E113" s="43"/>
      <c r="F113" s="30"/>
      <c r="G113" s="30"/>
      <c r="H113" s="32">
        <f>H112</f>
        <v>5</v>
      </c>
      <c r="I113" s="30" t="s">
        <v>70</v>
      </c>
      <c r="J113" s="32"/>
      <c r="K113" s="32"/>
      <c r="L113" s="2"/>
      <c r="M113" s="2"/>
      <c r="N113" s="2"/>
      <c r="O113" s="2"/>
    </row>
    <row r="114" s="1" customFormat="1" ht="26" customHeight="1" spans="1:15">
      <c r="A114" s="30">
        <v>8</v>
      </c>
      <c r="B114" s="16" t="s">
        <v>176</v>
      </c>
      <c r="C114" s="13"/>
      <c r="D114" s="31"/>
      <c r="E114" s="43"/>
      <c r="F114" s="30"/>
      <c r="G114" s="30"/>
      <c r="H114" s="32">
        <v>1</v>
      </c>
      <c r="I114" s="30" t="s">
        <v>26</v>
      </c>
      <c r="J114" s="32"/>
      <c r="K114" s="32"/>
      <c r="L114" s="2"/>
      <c r="M114" s="2"/>
      <c r="N114" s="2"/>
      <c r="O114" s="2"/>
    </row>
    <row r="115" s="1" customFormat="1" ht="26" customHeight="1" spans="1:15">
      <c r="A115" s="30">
        <v>9</v>
      </c>
      <c r="B115" s="16" t="s">
        <v>177</v>
      </c>
      <c r="C115" s="13"/>
      <c r="D115" s="31"/>
      <c r="E115" s="43"/>
      <c r="F115" s="30"/>
      <c r="G115" s="30"/>
      <c r="H115" s="32">
        <v>1</v>
      </c>
      <c r="I115" s="30" t="s">
        <v>70</v>
      </c>
      <c r="J115" s="32"/>
      <c r="K115" s="32"/>
      <c r="L115" s="2"/>
      <c r="M115" s="2"/>
      <c r="N115" s="2"/>
      <c r="O115" s="2"/>
    </row>
    <row r="116" s="4" customFormat="1" ht="26" customHeight="1" spans="1:11">
      <c r="A116" s="30">
        <v>10</v>
      </c>
      <c r="B116" s="16" t="s">
        <v>178</v>
      </c>
      <c r="C116" s="13" t="s">
        <v>179</v>
      </c>
      <c r="D116" s="31"/>
      <c r="E116" s="30"/>
      <c r="F116" s="30"/>
      <c r="G116" s="32"/>
      <c r="H116" s="43">
        <v>1</v>
      </c>
      <c r="I116" s="32" t="s">
        <v>26</v>
      </c>
      <c r="J116" s="43"/>
      <c r="K116" s="46"/>
    </row>
    <row r="117" s="4" customFormat="1" ht="26" customHeight="1" spans="1:11">
      <c r="A117" s="30">
        <v>11</v>
      </c>
      <c r="B117" s="16" t="s">
        <v>180</v>
      </c>
      <c r="C117" s="52"/>
      <c r="D117" s="53"/>
      <c r="E117" s="30"/>
      <c r="F117" s="30"/>
      <c r="G117" s="32"/>
      <c r="H117" s="43">
        <f>H104</f>
        <v>342</v>
      </c>
      <c r="I117" s="32" t="s">
        <v>21</v>
      </c>
      <c r="J117" s="43"/>
      <c r="K117" s="46"/>
    </row>
    <row r="118" s="4" customFormat="1" ht="26" customHeight="1" spans="1:11">
      <c r="A118" s="30" t="s">
        <v>35</v>
      </c>
      <c r="B118" s="30"/>
      <c r="C118" s="16"/>
      <c r="D118" s="16"/>
      <c r="E118" s="30"/>
      <c r="F118" s="30"/>
      <c r="G118" s="30"/>
      <c r="H118" s="30"/>
      <c r="I118" s="30"/>
      <c r="J118" s="23"/>
      <c r="K118" s="48">
        <f>SUM(K107:K117)</f>
        <v>0</v>
      </c>
    </row>
    <row r="119" s="4" customFormat="1" ht="26" customHeight="1" spans="1:11">
      <c r="A119" s="40" t="s">
        <v>181</v>
      </c>
      <c r="B119" s="44" t="s">
        <v>182</v>
      </c>
      <c r="C119" s="44"/>
      <c r="D119" s="44"/>
      <c r="E119" s="44"/>
      <c r="F119" s="44"/>
      <c r="G119" s="44"/>
      <c r="H119" s="44"/>
      <c r="I119" s="44"/>
      <c r="J119" s="49"/>
      <c r="K119" s="44"/>
    </row>
    <row r="120" s="1" customFormat="1" ht="26" customHeight="1" spans="1:11">
      <c r="A120" s="30">
        <v>1</v>
      </c>
      <c r="B120" s="16" t="s">
        <v>183</v>
      </c>
      <c r="C120" s="13" t="s">
        <v>184</v>
      </c>
      <c r="D120" s="31"/>
      <c r="E120" s="30"/>
      <c r="F120" s="30"/>
      <c r="G120" s="32"/>
      <c r="H120" s="54">
        <v>14</v>
      </c>
      <c r="I120" s="32" t="s">
        <v>21</v>
      </c>
      <c r="J120" s="43"/>
      <c r="K120" s="46"/>
    </row>
    <row r="121" s="1" customFormat="1" ht="26" customHeight="1" spans="1:11">
      <c r="A121" s="30">
        <v>2</v>
      </c>
      <c r="B121" s="16" t="s">
        <v>185</v>
      </c>
      <c r="C121" s="13" t="s">
        <v>186</v>
      </c>
      <c r="D121" s="31"/>
      <c r="E121" s="30"/>
      <c r="F121" s="30"/>
      <c r="G121" s="32"/>
      <c r="H121" s="54">
        <v>3</v>
      </c>
      <c r="I121" s="32" t="s">
        <v>142</v>
      </c>
      <c r="J121" s="43"/>
      <c r="K121" s="46"/>
    </row>
    <row r="122" s="1" customFormat="1" ht="26" customHeight="1" spans="1:11">
      <c r="A122" s="30">
        <v>3</v>
      </c>
      <c r="B122" s="16" t="s">
        <v>187</v>
      </c>
      <c r="C122" s="13" t="s">
        <v>186</v>
      </c>
      <c r="D122" s="31"/>
      <c r="E122" s="30"/>
      <c r="F122" s="30"/>
      <c r="G122" s="32"/>
      <c r="H122" s="54">
        <v>5</v>
      </c>
      <c r="I122" s="32" t="s">
        <v>142</v>
      </c>
      <c r="J122" s="43"/>
      <c r="K122" s="46"/>
    </row>
    <row r="123" s="1" customFormat="1" ht="26" customHeight="1" spans="1:11">
      <c r="A123" s="30">
        <v>4</v>
      </c>
      <c r="B123" s="16" t="s">
        <v>188</v>
      </c>
      <c r="C123" s="13" t="s">
        <v>186</v>
      </c>
      <c r="D123" s="31"/>
      <c r="E123" s="30"/>
      <c r="F123" s="30">
        <v>0.6</v>
      </c>
      <c r="G123" s="32"/>
      <c r="H123" s="54">
        <v>18</v>
      </c>
      <c r="I123" s="30" t="s">
        <v>74</v>
      </c>
      <c r="J123" s="43"/>
      <c r="K123" s="46"/>
    </row>
    <row r="124" s="1" customFormat="1" ht="26" customHeight="1" spans="1:11">
      <c r="A124" s="30">
        <v>5</v>
      </c>
      <c r="B124" s="16" t="s">
        <v>189</v>
      </c>
      <c r="C124" s="13" t="s">
        <v>190</v>
      </c>
      <c r="D124" s="31"/>
      <c r="E124" s="30">
        <v>4.3</v>
      </c>
      <c r="F124" s="30">
        <v>4</v>
      </c>
      <c r="G124" s="32">
        <v>1</v>
      </c>
      <c r="H124" s="43">
        <f>G124*F124*E124</f>
        <v>17.2</v>
      </c>
      <c r="I124" s="30" t="s">
        <v>21</v>
      </c>
      <c r="J124" s="43"/>
      <c r="K124" s="46"/>
    </row>
    <row r="125" s="1" customFormat="1" ht="26" customHeight="1" spans="1:11">
      <c r="A125" s="30">
        <v>6</v>
      </c>
      <c r="B125" s="16" t="s">
        <v>191</v>
      </c>
      <c r="C125" s="13" t="s">
        <v>192</v>
      </c>
      <c r="D125" s="31"/>
      <c r="E125" s="30">
        <v>1.46</v>
      </c>
      <c r="F125" s="30">
        <v>4</v>
      </c>
      <c r="G125" s="32">
        <v>1</v>
      </c>
      <c r="H125" s="43">
        <f>G125*F125*E125</f>
        <v>5.84</v>
      </c>
      <c r="I125" s="30" t="s">
        <v>21</v>
      </c>
      <c r="J125" s="43"/>
      <c r="K125" s="46"/>
    </row>
    <row r="126" s="1" customFormat="1" ht="26" customHeight="1" spans="1:11">
      <c r="A126" s="30">
        <v>7</v>
      </c>
      <c r="B126" s="16" t="s">
        <v>193</v>
      </c>
      <c r="C126" s="13" t="s">
        <v>192</v>
      </c>
      <c r="D126" s="31"/>
      <c r="E126" s="30">
        <v>3.55</v>
      </c>
      <c r="F126" s="30">
        <v>4</v>
      </c>
      <c r="G126" s="32">
        <v>1</v>
      </c>
      <c r="H126" s="43">
        <f t="shared" ref="H126:H146" si="7">G126*F126*E126</f>
        <v>14.2</v>
      </c>
      <c r="I126" s="30" t="s">
        <v>21</v>
      </c>
      <c r="J126" s="43"/>
      <c r="K126" s="46"/>
    </row>
    <row r="127" s="1" customFormat="1" ht="26" customHeight="1" spans="1:11">
      <c r="A127" s="30">
        <v>8</v>
      </c>
      <c r="B127" s="16" t="s">
        <v>194</v>
      </c>
      <c r="C127" s="13" t="s">
        <v>195</v>
      </c>
      <c r="D127" s="31"/>
      <c r="E127" s="30">
        <v>18</v>
      </c>
      <c r="F127" s="30">
        <v>4</v>
      </c>
      <c r="G127" s="30">
        <v>1</v>
      </c>
      <c r="H127" s="43">
        <f t="shared" si="7"/>
        <v>72</v>
      </c>
      <c r="I127" s="30" t="s">
        <v>21</v>
      </c>
      <c r="J127" s="43"/>
      <c r="K127" s="46"/>
    </row>
    <row r="128" s="1" customFormat="1" ht="26" customHeight="1" spans="1:11">
      <c r="A128" s="30">
        <v>9</v>
      </c>
      <c r="B128" s="16" t="s">
        <v>196</v>
      </c>
      <c r="C128" s="13" t="s">
        <v>197</v>
      </c>
      <c r="D128" s="31"/>
      <c r="E128" s="30">
        <v>4</v>
      </c>
      <c r="F128" s="30">
        <v>4</v>
      </c>
      <c r="G128" s="30">
        <v>1</v>
      </c>
      <c r="H128" s="43">
        <f t="shared" si="7"/>
        <v>16</v>
      </c>
      <c r="I128" s="30" t="s">
        <v>21</v>
      </c>
      <c r="J128" s="43"/>
      <c r="K128" s="46"/>
    </row>
    <row r="129" s="1" customFormat="1" ht="26" customHeight="1" spans="1:11">
      <c r="A129" s="30">
        <v>10</v>
      </c>
      <c r="B129" s="16" t="s">
        <v>198</v>
      </c>
      <c r="C129" s="13" t="s">
        <v>199</v>
      </c>
      <c r="D129" s="31"/>
      <c r="E129" s="30">
        <v>10.8</v>
      </c>
      <c r="F129" s="30">
        <v>4</v>
      </c>
      <c r="G129" s="30">
        <v>1</v>
      </c>
      <c r="H129" s="43">
        <f t="shared" si="7"/>
        <v>43.2</v>
      </c>
      <c r="I129" s="30" t="s">
        <v>21</v>
      </c>
      <c r="J129" s="43"/>
      <c r="K129" s="46"/>
    </row>
    <row r="130" s="1" customFormat="1" ht="26" customHeight="1" spans="1:11">
      <c r="A130" s="30">
        <v>11</v>
      </c>
      <c r="B130" s="16" t="s">
        <v>200</v>
      </c>
      <c r="C130" s="13" t="s">
        <v>197</v>
      </c>
      <c r="D130" s="31"/>
      <c r="E130" s="30">
        <v>6.35</v>
      </c>
      <c r="F130" s="30">
        <v>4</v>
      </c>
      <c r="G130" s="30">
        <v>1</v>
      </c>
      <c r="H130" s="43">
        <f t="shared" si="7"/>
        <v>25.4</v>
      </c>
      <c r="I130" s="30" t="s">
        <v>21</v>
      </c>
      <c r="J130" s="43"/>
      <c r="K130" s="46"/>
    </row>
    <row r="131" s="1" customFormat="1" ht="26" customHeight="1" spans="1:11">
      <c r="A131" s="30">
        <v>12</v>
      </c>
      <c r="B131" s="16" t="s">
        <v>201</v>
      </c>
      <c r="C131" s="13" t="s">
        <v>192</v>
      </c>
      <c r="D131" s="31"/>
      <c r="E131" s="30">
        <v>1.55</v>
      </c>
      <c r="F131" s="30">
        <v>4</v>
      </c>
      <c r="G131" s="30">
        <v>1</v>
      </c>
      <c r="H131" s="43">
        <f t="shared" si="7"/>
        <v>6.2</v>
      </c>
      <c r="I131" s="30" t="s">
        <v>21</v>
      </c>
      <c r="J131" s="43"/>
      <c r="K131" s="46"/>
    </row>
    <row r="132" s="1" customFormat="1" ht="26" customHeight="1" spans="1:11">
      <c r="A132" s="30">
        <v>13</v>
      </c>
      <c r="B132" s="16" t="s">
        <v>202</v>
      </c>
      <c r="C132" s="13" t="s">
        <v>203</v>
      </c>
      <c r="D132" s="31"/>
      <c r="E132" s="30">
        <v>5.3</v>
      </c>
      <c r="F132" s="30">
        <v>4</v>
      </c>
      <c r="G132" s="30">
        <v>1</v>
      </c>
      <c r="H132" s="43">
        <f t="shared" si="7"/>
        <v>21.2</v>
      </c>
      <c r="I132" s="30" t="s">
        <v>21</v>
      </c>
      <c r="J132" s="43"/>
      <c r="K132" s="46"/>
    </row>
    <row r="133" s="1" customFormat="1" ht="26" customHeight="1" spans="1:11">
      <c r="A133" s="30">
        <v>14</v>
      </c>
      <c r="B133" s="16" t="s">
        <v>204</v>
      </c>
      <c r="C133" s="13" t="s">
        <v>205</v>
      </c>
      <c r="D133" s="31"/>
      <c r="E133" s="30">
        <v>14.3</v>
      </c>
      <c r="F133" s="30">
        <v>4</v>
      </c>
      <c r="G133" s="30">
        <v>1</v>
      </c>
      <c r="H133" s="43">
        <f t="shared" si="7"/>
        <v>57.2</v>
      </c>
      <c r="I133" s="30" t="s">
        <v>21</v>
      </c>
      <c r="J133" s="43"/>
      <c r="K133" s="46"/>
    </row>
    <row r="134" s="1" customFormat="1" ht="26" customHeight="1" spans="1:11">
      <c r="A134" s="30">
        <v>15</v>
      </c>
      <c r="B134" s="16" t="s">
        <v>206</v>
      </c>
      <c r="C134" s="13" t="s">
        <v>205</v>
      </c>
      <c r="D134" s="31"/>
      <c r="E134" s="30">
        <v>10.2</v>
      </c>
      <c r="F134" s="30">
        <v>4</v>
      </c>
      <c r="G134" s="30">
        <v>1</v>
      </c>
      <c r="H134" s="43">
        <f t="shared" si="7"/>
        <v>40.8</v>
      </c>
      <c r="I134" s="30" t="s">
        <v>21</v>
      </c>
      <c r="J134" s="43"/>
      <c r="K134" s="46"/>
    </row>
    <row r="135" s="1" customFormat="1" ht="26" customHeight="1" spans="1:11">
      <c r="A135" s="30">
        <v>16</v>
      </c>
      <c r="B135" s="16" t="s">
        <v>207</v>
      </c>
      <c r="C135" s="13" t="s">
        <v>208</v>
      </c>
      <c r="D135" s="31"/>
      <c r="E135" s="30">
        <v>4.9</v>
      </c>
      <c r="F135" s="30">
        <v>4</v>
      </c>
      <c r="G135" s="30">
        <v>1</v>
      </c>
      <c r="H135" s="43">
        <f t="shared" si="7"/>
        <v>19.6</v>
      </c>
      <c r="I135" s="30" t="s">
        <v>21</v>
      </c>
      <c r="J135" s="43"/>
      <c r="K135" s="46"/>
    </row>
    <row r="136" s="1" customFormat="1" ht="26" customHeight="1" spans="1:11">
      <c r="A136" s="30">
        <v>17</v>
      </c>
      <c r="B136" s="16" t="s">
        <v>209</v>
      </c>
      <c r="C136" s="13" t="s">
        <v>197</v>
      </c>
      <c r="D136" s="31"/>
      <c r="E136" s="30">
        <v>6.45</v>
      </c>
      <c r="F136" s="30">
        <v>4</v>
      </c>
      <c r="G136" s="30">
        <v>1</v>
      </c>
      <c r="H136" s="43">
        <f t="shared" si="7"/>
        <v>25.8</v>
      </c>
      <c r="I136" s="30" t="s">
        <v>21</v>
      </c>
      <c r="J136" s="43"/>
      <c r="K136" s="46"/>
    </row>
    <row r="137" s="1" customFormat="1" ht="26" customHeight="1" spans="1:11">
      <c r="A137" s="30">
        <v>18</v>
      </c>
      <c r="B137" s="16" t="s">
        <v>210</v>
      </c>
      <c r="C137" s="13" t="s">
        <v>197</v>
      </c>
      <c r="D137" s="31"/>
      <c r="E137" s="30">
        <v>10</v>
      </c>
      <c r="F137" s="30">
        <v>4</v>
      </c>
      <c r="G137" s="30">
        <v>1</v>
      </c>
      <c r="H137" s="43">
        <f t="shared" si="7"/>
        <v>40</v>
      </c>
      <c r="I137" s="30" t="s">
        <v>21</v>
      </c>
      <c r="J137" s="43"/>
      <c r="K137" s="46"/>
    </row>
    <row r="138" s="1" customFormat="1" ht="26" customHeight="1" spans="1:11">
      <c r="A138" s="30">
        <v>19</v>
      </c>
      <c r="B138" s="16" t="s">
        <v>211</v>
      </c>
      <c r="C138" s="13" t="s">
        <v>212</v>
      </c>
      <c r="D138" s="31"/>
      <c r="E138" s="30">
        <v>2.95</v>
      </c>
      <c r="F138" s="30">
        <v>4</v>
      </c>
      <c r="G138" s="30">
        <v>1</v>
      </c>
      <c r="H138" s="43">
        <f t="shared" si="7"/>
        <v>11.8</v>
      </c>
      <c r="I138" s="30" t="s">
        <v>21</v>
      </c>
      <c r="J138" s="43"/>
      <c r="K138" s="46"/>
    </row>
    <row r="139" s="1" customFormat="1" ht="26" customHeight="1" spans="1:11">
      <c r="A139" s="30">
        <v>20</v>
      </c>
      <c r="B139" s="16" t="s">
        <v>213</v>
      </c>
      <c r="C139" s="13" t="s">
        <v>192</v>
      </c>
      <c r="D139" s="31"/>
      <c r="E139" s="30">
        <v>1.55</v>
      </c>
      <c r="F139" s="30">
        <v>4</v>
      </c>
      <c r="G139" s="30">
        <v>1</v>
      </c>
      <c r="H139" s="43">
        <f t="shared" si="7"/>
        <v>6.2</v>
      </c>
      <c r="I139" s="30" t="s">
        <v>21</v>
      </c>
      <c r="J139" s="43"/>
      <c r="K139" s="46"/>
    </row>
    <row r="140" s="1" customFormat="1" ht="26" customHeight="1" spans="1:11">
      <c r="A140" s="30">
        <v>21</v>
      </c>
      <c r="B140" s="16" t="s">
        <v>214</v>
      </c>
      <c r="C140" s="13" t="s">
        <v>215</v>
      </c>
      <c r="D140" s="31"/>
      <c r="E140" s="30">
        <v>11.1</v>
      </c>
      <c r="F140" s="30">
        <v>4</v>
      </c>
      <c r="G140" s="30">
        <v>1</v>
      </c>
      <c r="H140" s="43">
        <f t="shared" si="7"/>
        <v>44.4</v>
      </c>
      <c r="I140" s="30" t="s">
        <v>21</v>
      </c>
      <c r="J140" s="43"/>
      <c r="K140" s="46"/>
    </row>
    <row r="141" s="1" customFormat="1" ht="26" customHeight="1" spans="1:11">
      <c r="A141" s="30">
        <v>22</v>
      </c>
      <c r="B141" s="16" t="s">
        <v>216</v>
      </c>
      <c r="C141" s="13" t="s">
        <v>192</v>
      </c>
      <c r="D141" s="31"/>
      <c r="E141" s="30">
        <v>1.55</v>
      </c>
      <c r="F141" s="30">
        <v>4</v>
      </c>
      <c r="G141" s="30">
        <v>1</v>
      </c>
      <c r="H141" s="43">
        <f t="shared" si="7"/>
        <v>6.2</v>
      </c>
      <c r="I141" s="30" t="s">
        <v>21</v>
      </c>
      <c r="J141" s="43"/>
      <c r="K141" s="46"/>
    </row>
    <row r="142" s="1" customFormat="1" ht="26" customHeight="1" spans="1:11">
      <c r="A142" s="30">
        <v>23</v>
      </c>
      <c r="B142" s="16" t="s">
        <v>217</v>
      </c>
      <c r="C142" s="13" t="s">
        <v>218</v>
      </c>
      <c r="D142" s="31"/>
      <c r="E142" s="30">
        <v>4.55</v>
      </c>
      <c r="F142" s="30">
        <v>4</v>
      </c>
      <c r="G142" s="30">
        <v>1</v>
      </c>
      <c r="H142" s="43">
        <f t="shared" si="7"/>
        <v>18.2</v>
      </c>
      <c r="I142" s="30" t="s">
        <v>21</v>
      </c>
      <c r="J142" s="43"/>
      <c r="K142" s="46"/>
    </row>
    <row r="143" s="1" customFormat="1" ht="26" customHeight="1" spans="1:11">
      <c r="A143" s="30">
        <v>24</v>
      </c>
      <c r="B143" s="16" t="s">
        <v>219</v>
      </c>
      <c r="C143" s="13" t="s">
        <v>220</v>
      </c>
      <c r="D143" s="31"/>
      <c r="E143" s="30">
        <v>8.5</v>
      </c>
      <c r="F143" s="30">
        <v>4</v>
      </c>
      <c r="G143" s="30">
        <v>1</v>
      </c>
      <c r="H143" s="43">
        <f t="shared" si="7"/>
        <v>34</v>
      </c>
      <c r="I143" s="30" t="s">
        <v>21</v>
      </c>
      <c r="J143" s="32"/>
      <c r="K143" s="46"/>
    </row>
    <row r="144" s="1" customFormat="1" ht="26" customHeight="1" spans="1:11">
      <c r="A144" s="30">
        <v>25</v>
      </c>
      <c r="B144" s="16" t="s">
        <v>221</v>
      </c>
      <c r="C144" s="13" t="s">
        <v>222</v>
      </c>
      <c r="D144" s="31"/>
      <c r="E144" s="30">
        <v>4.6</v>
      </c>
      <c r="F144" s="30">
        <v>4</v>
      </c>
      <c r="G144" s="30">
        <v>1</v>
      </c>
      <c r="H144" s="43">
        <f t="shared" si="7"/>
        <v>18.4</v>
      </c>
      <c r="I144" s="30" t="s">
        <v>21</v>
      </c>
      <c r="J144" s="32"/>
      <c r="K144" s="46"/>
    </row>
    <row r="145" s="1" customFormat="1" ht="26" customHeight="1" spans="1:11">
      <c r="A145" s="30" t="s">
        <v>35</v>
      </c>
      <c r="B145" s="30"/>
      <c r="C145" s="16"/>
      <c r="D145" s="16"/>
      <c r="E145" s="30"/>
      <c r="F145" s="30"/>
      <c r="G145" s="30"/>
      <c r="H145" s="30"/>
      <c r="I145" s="30"/>
      <c r="J145" s="23"/>
      <c r="K145" s="48">
        <f>SUM(K120:K144)</f>
        <v>0</v>
      </c>
    </row>
    <row r="146" s="4" customFormat="1" ht="26" customHeight="1" spans="1:11">
      <c r="A146" s="40" t="s">
        <v>223</v>
      </c>
      <c r="B146" s="44" t="s">
        <v>224</v>
      </c>
      <c r="C146" s="44"/>
      <c r="D146" s="44"/>
      <c r="E146" s="44"/>
      <c r="F146" s="44"/>
      <c r="G146" s="44"/>
      <c r="H146" s="44"/>
      <c r="I146" s="44"/>
      <c r="J146" s="49"/>
      <c r="K146" s="44"/>
    </row>
    <row r="147" s="3" customFormat="1" ht="26" customHeight="1" spans="1:11">
      <c r="A147" s="55">
        <v>1</v>
      </c>
      <c r="B147" s="56" t="s">
        <v>225</v>
      </c>
      <c r="C147" s="41" t="s">
        <v>226</v>
      </c>
      <c r="D147" s="42"/>
      <c r="E147" s="30">
        <v>5.44</v>
      </c>
      <c r="F147" s="30">
        <v>3.04</v>
      </c>
      <c r="G147" s="32">
        <v>1</v>
      </c>
      <c r="H147" s="43">
        <f>G147*F147*E147</f>
        <v>16.5376</v>
      </c>
      <c r="I147" s="30" t="s">
        <v>21</v>
      </c>
      <c r="J147" s="43"/>
      <c r="K147" s="46"/>
    </row>
    <row r="148" s="4" customFormat="1" ht="26" customHeight="1" spans="1:11">
      <c r="A148" s="57"/>
      <c r="B148" s="58"/>
      <c r="C148" s="13" t="s">
        <v>227</v>
      </c>
      <c r="D148" s="31"/>
      <c r="E148" s="30"/>
      <c r="F148" s="30"/>
      <c r="G148" s="32"/>
      <c r="H148" s="43">
        <v>1</v>
      </c>
      <c r="I148" s="30" t="s">
        <v>70</v>
      </c>
      <c r="J148" s="43"/>
      <c r="K148" s="46"/>
    </row>
    <row r="149" s="4" customFormat="1" ht="26" customHeight="1" spans="1:11">
      <c r="A149" s="57"/>
      <c r="B149" s="58"/>
      <c r="C149" s="13" t="s">
        <v>228</v>
      </c>
      <c r="D149" s="31"/>
      <c r="E149" s="30">
        <f>E147</f>
        <v>5.44</v>
      </c>
      <c r="F149" s="30">
        <f>F147</f>
        <v>3.04</v>
      </c>
      <c r="G149" s="32">
        <v>2</v>
      </c>
      <c r="H149" s="43">
        <f>(E149+F149)*G149</f>
        <v>16.96</v>
      </c>
      <c r="I149" s="30" t="s">
        <v>74</v>
      </c>
      <c r="J149" s="43"/>
      <c r="K149" s="46"/>
    </row>
    <row r="150" s="4" customFormat="1" ht="26" customHeight="1" spans="1:11">
      <c r="A150" s="57"/>
      <c r="B150" s="58"/>
      <c r="C150" s="13" t="s">
        <v>229</v>
      </c>
      <c r="D150" s="31"/>
      <c r="E150" s="30"/>
      <c r="F150" s="30"/>
      <c r="G150" s="32"/>
      <c r="H150" s="43">
        <v>1</v>
      </c>
      <c r="I150" s="30" t="s">
        <v>230</v>
      </c>
      <c r="J150" s="43"/>
      <c r="K150" s="46"/>
    </row>
    <row r="151" s="4" customFormat="1" ht="26" customHeight="1" spans="1:11">
      <c r="A151" s="59"/>
      <c r="B151" s="60"/>
      <c r="C151" s="13" t="s">
        <v>231</v>
      </c>
      <c r="D151" s="31"/>
      <c r="E151" s="30">
        <v>5.44</v>
      </c>
      <c r="F151" s="30">
        <v>3.04</v>
      </c>
      <c r="G151" s="32">
        <v>1</v>
      </c>
      <c r="H151" s="43">
        <f>G151*F151*E151</f>
        <v>16.5376</v>
      </c>
      <c r="I151" s="30" t="s">
        <v>21</v>
      </c>
      <c r="J151" s="43"/>
      <c r="K151" s="46"/>
    </row>
    <row r="152" s="4" customFormat="1" ht="26" customHeight="1" spans="1:11">
      <c r="A152" s="30">
        <v>2</v>
      </c>
      <c r="B152" s="16" t="s">
        <v>232</v>
      </c>
      <c r="C152" s="13" t="s">
        <v>233</v>
      </c>
      <c r="D152" s="31"/>
      <c r="E152" s="30"/>
      <c r="F152" s="30"/>
      <c r="G152" s="32"/>
      <c r="H152" s="43">
        <v>2</v>
      </c>
      <c r="I152" s="30" t="s">
        <v>230</v>
      </c>
      <c r="J152" s="43"/>
      <c r="K152" s="46"/>
    </row>
    <row r="153" s="4" customFormat="1" ht="26" customHeight="1" spans="1:11">
      <c r="A153" s="55">
        <v>3</v>
      </c>
      <c r="B153" s="56" t="s">
        <v>234</v>
      </c>
      <c r="C153" s="41" t="s">
        <v>235</v>
      </c>
      <c r="D153" s="42"/>
      <c r="E153" s="30">
        <v>3.55</v>
      </c>
      <c r="F153" s="30">
        <v>2.4</v>
      </c>
      <c r="G153" s="32">
        <v>1</v>
      </c>
      <c r="H153" s="43">
        <f>G153*F153*E153</f>
        <v>8.52</v>
      </c>
      <c r="I153" s="30" t="s">
        <v>21</v>
      </c>
      <c r="J153" s="43"/>
      <c r="K153" s="46"/>
    </row>
    <row r="154" s="4" customFormat="1" ht="26" customHeight="1" spans="1:11">
      <c r="A154" s="57"/>
      <c r="B154" s="58"/>
      <c r="C154" s="13" t="s">
        <v>227</v>
      </c>
      <c r="D154" s="31"/>
      <c r="E154" s="30"/>
      <c r="F154" s="30"/>
      <c r="G154" s="32"/>
      <c r="H154" s="43">
        <v>1</v>
      </c>
      <c r="I154" s="30" t="s">
        <v>70</v>
      </c>
      <c r="J154" s="43"/>
      <c r="K154" s="46"/>
    </row>
    <row r="155" s="4" customFormat="1" ht="26" customHeight="1" spans="1:11">
      <c r="A155" s="57"/>
      <c r="B155" s="58"/>
      <c r="C155" s="13" t="s">
        <v>228</v>
      </c>
      <c r="D155" s="31"/>
      <c r="E155" s="30">
        <f>E153</f>
        <v>3.55</v>
      </c>
      <c r="F155" s="30">
        <f>F153</f>
        <v>2.4</v>
      </c>
      <c r="G155" s="32">
        <v>2</v>
      </c>
      <c r="H155" s="43">
        <f>G155*F155*E155</f>
        <v>17.04</v>
      </c>
      <c r="I155" s="30" t="s">
        <v>74</v>
      </c>
      <c r="J155" s="43"/>
      <c r="K155" s="46"/>
    </row>
    <row r="156" s="4" customFormat="1" ht="26" customHeight="1" spans="1:11">
      <c r="A156" s="57"/>
      <c r="B156" s="58"/>
      <c r="C156" s="13" t="s">
        <v>229</v>
      </c>
      <c r="D156" s="31"/>
      <c r="E156" s="30"/>
      <c r="F156" s="30"/>
      <c r="G156" s="32"/>
      <c r="H156" s="43">
        <v>1</v>
      </c>
      <c r="I156" s="30" t="s">
        <v>230</v>
      </c>
      <c r="J156" s="43"/>
      <c r="K156" s="46"/>
    </row>
    <row r="157" s="4" customFormat="1" ht="26" customHeight="1" spans="1:11">
      <c r="A157" s="57"/>
      <c r="B157" s="58"/>
      <c r="C157" s="13" t="s">
        <v>231</v>
      </c>
      <c r="D157" s="31"/>
      <c r="E157" s="30">
        <f>E155</f>
        <v>3.55</v>
      </c>
      <c r="F157" s="30">
        <f>F155</f>
        <v>2.4</v>
      </c>
      <c r="G157" s="32">
        <f>G153</f>
        <v>1</v>
      </c>
      <c r="H157" s="43">
        <f>G157*F157*E157</f>
        <v>8.52</v>
      </c>
      <c r="I157" s="30" t="s">
        <v>21</v>
      </c>
      <c r="J157" s="43"/>
      <c r="K157" s="46"/>
    </row>
    <row r="158" s="4" customFormat="1" ht="26" customHeight="1" spans="1:11">
      <c r="A158" s="30">
        <v>4</v>
      </c>
      <c r="B158" s="16" t="s">
        <v>236</v>
      </c>
      <c r="C158" s="13" t="s">
        <v>237</v>
      </c>
      <c r="D158" s="31"/>
      <c r="E158" s="30"/>
      <c r="F158" s="30"/>
      <c r="G158" s="32"/>
      <c r="H158" s="43">
        <v>1</v>
      </c>
      <c r="I158" s="30" t="s">
        <v>230</v>
      </c>
      <c r="J158" s="43"/>
      <c r="K158" s="46"/>
    </row>
    <row r="159" s="4" customFormat="1" ht="26" customHeight="1" spans="1:11">
      <c r="A159" s="30">
        <v>5</v>
      </c>
      <c r="B159" s="16" t="s">
        <v>238</v>
      </c>
      <c r="C159" s="13" t="s">
        <v>239</v>
      </c>
      <c r="D159" s="31"/>
      <c r="E159" s="30"/>
      <c r="F159" s="30"/>
      <c r="G159" s="30"/>
      <c r="H159" s="30">
        <v>1</v>
      </c>
      <c r="I159" s="30" t="s">
        <v>230</v>
      </c>
      <c r="J159" s="43"/>
      <c r="K159" s="46"/>
    </row>
    <row r="160" s="4" customFormat="1" ht="26" customHeight="1" spans="1:11">
      <c r="A160" s="30" t="s">
        <v>35</v>
      </c>
      <c r="B160" s="30"/>
      <c r="C160" s="16"/>
      <c r="D160" s="16"/>
      <c r="E160" s="30"/>
      <c r="F160" s="30"/>
      <c r="G160" s="30"/>
      <c r="H160" s="30"/>
      <c r="I160" s="30"/>
      <c r="J160" s="23"/>
      <c r="K160" s="48">
        <f>SUM(K147:K159)</f>
        <v>0</v>
      </c>
    </row>
    <row r="161" s="4" customFormat="1" ht="26" customHeight="1" spans="1:11">
      <c r="A161" s="40" t="s">
        <v>240</v>
      </c>
      <c r="B161" s="44" t="s">
        <v>241</v>
      </c>
      <c r="C161" s="44"/>
      <c r="D161" s="44"/>
      <c r="E161" s="44"/>
      <c r="F161" s="44"/>
      <c r="G161" s="44"/>
      <c r="H161" s="44"/>
      <c r="I161" s="44"/>
      <c r="J161" s="49"/>
      <c r="K161" s="44"/>
    </row>
    <row r="162" s="4" customFormat="1" ht="26" customHeight="1" spans="1:11">
      <c r="A162" s="30">
        <v>1</v>
      </c>
      <c r="B162" s="16" t="s">
        <v>242</v>
      </c>
      <c r="C162" s="13" t="s">
        <v>243</v>
      </c>
      <c r="D162" s="31"/>
      <c r="E162" s="30"/>
      <c r="F162" s="30"/>
      <c r="G162" s="32"/>
      <c r="H162" s="46">
        <v>28</v>
      </c>
      <c r="I162" s="30" t="s">
        <v>244</v>
      </c>
      <c r="J162" s="43"/>
      <c r="K162" s="46"/>
    </row>
    <row r="163" s="4" customFormat="1" ht="26" customHeight="1" spans="1:11">
      <c r="A163" s="30">
        <v>2</v>
      </c>
      <c r="B163" s="16" t="s">
        <v>245</v>
      </c>
      <c r="C163" s="13" t="s">
        <v>243</v>
      </c>
      <c r="D163" s="31"/>
      <c r="E163" s="30"/>
      <c r="F163" s="30"/>
      <c r="G163" s="32"/>
      <c r="H163" s="46">
        <v>30</v>
      </c>
      <c r="I163" s="30" t="s">
        <v>142</v>
      </c>
      <c r="J163" s="43"/>
      <c r="K163" s="46"/>
    </row>
    <row r="164" s="4" customFormat="1" ht="26" customHeight="1" spans="1:11">
      <c r="A164" s="30">
        <v>3</v>
      </c>
      <c r="B164" s="16" t="s">
        <v>246</v>
      </c>
      <c r="C164" s="13" t="s">
        <v>243</v>
      </c>
      <c r="D164" s="31"/>
      <c r="E164" s="30"/>
      <c r="F164" s="30"/>
      <c r="G164" s="30"/>
      <c r="H164" s="30">
        <v>50</v>
      </c>
      <c r="I164" s="30" t="s">
        <v>244</v>
      </c>
      <c r="J164" s="43"/>
      <c r="K164" s="46"/>
    </row>
    <row r="165" s="4" customFormat="1" ht="26" customHeight="1" spans="1:11">
      <c r="A165" s="30" t="s">
        <v>35</v>
      </c>
      <c r="B165" s="30"/>
      <c r="C165" s="16"/>
      <c r="D165" s="16"/>
      <c r="E165" s="30"/>
      <c r="F165" s="30"/>
      <c r="G165" s="30"/>
      <c r="H165" s="30"/>
      <c r="I165" s="30"/>
      <c r="J165" s="23"/>
      <c r="K165" s="48">
        <f>SUM(K162:K164)</f>
        <v>0</v>
      </c>
    </row>
    <row r="166" s="4" customFormat="1" ht="26" customHeight="1" spans="1:12">
      <c r="A166" s="61" t="s">
        <v>247</v>
      </c>
      <c r="B166" s="61"/>
      <c r="C166" s="62"/>
      <c r="D166" s="62"/>
      <c r="E166" s="61"/>
      <c r="F166" s="61"/>
      <c r="G166" s="61"/>
      <c r="H166" s="61"/>
      <c r="I166" s="61"/>
      <c r="J166" s="64">
        <f>K165+K160+K145+K118+K105+K81+K45+K14</f>
        <v>0</v>
      </c>
      <c r="K166" s="65"/>
      <c r="L166" s="66"/>
    </row>
    <row r="167" s="4" customFormat="1" ht="26" customHeight="1" spans="1:11">
      <c r="A167" s="40" t="s">
        <v>248</v>
      </c>
      <c r="B167" s="44" t="s">
        <v>249</v>
      </c>
      <c r="C167" s="44"/>
      <c r="D167" s="44"/>
      <c r="E167" s="44"/>
      <c r="F167" s="44"/>
      <c r="G167" s="44"/>
      <c r="H167" s="44"/>
      <c r="I167" s="44"/>
      <c r="J167" s="49"/>
      <c r="K167" s="44"/>
    </row>
    <row r="168" s="1" customFormat="1" ht="26" customHeight="1" spans="1:11">
      <c r="A168" s="30">
        <v>1</v>
      </c>
      <c r="B168" s="16" t="s">
        <v>250</v>
      </c>
      <c r="C168" s="13" t="s">
        <v>251</v>
      </c>
      <c r="D168" s="14"/>
      <c r="E168" s="14"/>
      <c r="F168" s="31"/>
      <c r="G168" s="63">
        <v>0.01</v>
      </c>
      <c r="H168" s="46">
        <v>1</v>
      </c>
      <c r="I168" s="30" t="s">
        <v>26</v>
      </c>
      <c r="J168" s="38">
        <f>J166*G168</f>
        <v>0</v>
      </c>
      <c r="K168" s="46">
        <f>J168</f>
        <v>0</v>
      </c>
    </row>
    <row r="169" s="1" customFormat="1" ht="26" customHeight="1" spans="1:11">
      <c r="A169" s="30">
        <v>2</v>
      </c>
      <c r="B169" s="16" t="s">
        <v>252</v>
      </c>
      <c r="C169" s="13" t="s">
        <v>251</v>
      </c>
      <c r="D169" s="14"/>
      <c r="E169" s="14"/>
      <c r="F169" s="31"/>
      <c r="G169" s="63">
        <v>0.01</v>
      </c>
      <c r="H169" s="46">
        <v>1</v>
      </c>
      <c r="I169" s="30" t="s">
        <v>26</v>
      </c>
      <c r="J169" s="38">
        <f>J166*G169</f>
        <v>0</v>
      </c>
      <c r="K169" s="46">
        <f>J169</f>
        <v>0</v>
      </c>
    </row>
    <row r="170" s="1" customFormat="1" ht="26" customHeight="1" spans="1:11">
      <c r="A170" s="30">
        <v>3</v>
      </c>
      <c r="B170" s="16" t="s">
        <v>253</v>
      </c>
      <c r="C170" s="13" t="s">
        <v>251</v>
      </c>
      <c r="D170" s="14"/>
      <c r="E170" s="14"/>
      <c r="F170" s="31"/>
      <c r="G170" s="63">
        <v>0.005</v>
      </c>
      <c r="H170" s="46">
        <v>1</v>
      </c>
      <c r="I170" s="30" t="s">
        <v>26</v>
      </c>
      <c r="J170" s="38">
        <f>J166*G170</f>
        <v>0</v>
      </c>
      <c r="K170" s="46">
        <f>J170</f>
        <v>0</v>
      </c>
    </row>
    <row r="171" s="1" customFormat="1" ht="26" customHeight="1" spans="1:11">
      <c r="A171" s="30">
        <v>4</v>
      </c>
      <c r="B171" s="16" t="s">
        <v>254</v>
      </c>
      <c r="C171" s="13"/>
      <c r="D171" s="14"/>
      <c r="E171" s="14"/>
      <c r="F171" s="31"/>
      <c r="G171" s="63">
        <v>0.02</v>
      </c>
      <c r="H171" s="46">
        <v>1</v>
      </c>
      <c r="I171" s="30" t="s">
        <v>26</v>
      </c>
      <c r="J171" s="38">
        <v>0</v>
      </c>
      <c r="K171" s="46">
        <f>J171</f>
        <v>0</v>
      </c>
    </row>
    <row r="172" s="1" customFormat="1" ht="26" customHeight="1" spans="1:11">
      <c r="A172" s="30">
        <v>5</v>
      </c>
      <c r="B172" s="16" t="s">
        <v>255</v>
      </c>
      <c r="C172" s="13" t="s">
        <v>256</v>
      </c>
      <c r="D172" s="14"/>
      <c r="E172" s="14"/>
      <c r="F172" s="31"/>
      <c r="G172" s="63">
        <v>0.03</v>
      </c>
      <c r="H172" s="46">
        <v>1</v>
      </c>
      <c r="I172" s="30" t="s">
        <v>26</v>
      </c>
      <c r="J172" s="38">
        <f>J166*G172</f>
        <v>0</v>
      </c>
      <c r="K172" s="46">
        <f>J172</f>
        <v>0</v>
      </c>
    </row>
    <row r="173" s="1" customFormat="1" ht="26" customHeight="1" spans="1:11">
      <c r="A173" s="30">
        <v>6</v>
      </c>
      <c r="B173" s="16" t="s">
        <v>257</v>
      </c>
      <c r="C173" s="13" t="s">
        <v>258</v>
      </c>
      <c r="D173" s="14"/>
      <c r="E173" s="14"/>
      <c r="F173" s="31"/>
      <c r="G173" s="63"/>
      <c r="H173" s="46">
        <v>342</v>
      </c>
      <c r="I173" s="30" t="s">
        <v>21</v>
      </c>
      <c r="J173" s="38"/>
      <c r="K173" s="46"/>
    </row>
    <row r="174" s="1" customFormat="1" ht="26" customHeight="1" spans="1:11">
      <c r="A174" s="30">
        <v>7</v>
      </c>
      <c r="B174" s="16" t="s">
        <v>259</v>
      </c>
      <c r="C174" s="13" t="s">
        <v>260</v>
      </c>
      <c r="D174" s="14"/>
      <c r="E174" s="14"/>
      <c r="F174" s="31"/>
      <c r="G174" s="63"/>
      <c r="H174" s="46">
        <v>5</v>
      </c>
      <c r="I174" s="30" t="s">
        <v>261</v>
      </c>
      <c r="J174" s="38"/>
      <c r="K174" s="46"/>
    </row>
    <row r="175" s="1" customFormat="1" ht="26" customHeight="1" spans="1:11">
      <c r="A175" s="30">
        <v>8</v>
      </c>
      <c r="B175" s="16" t="s">
        <v>262</v>
      </c>
      <c r="C175" s="13" t="s">
        <v>263</v>
      </c>
      <c r="D175" s="14"/>
      <c r="E175" s="14"/>
      <c r="F175" s="31"/>
      <c r="G175" s="63">
        <v>0.09</v>
      </c>
      <c r="H175" s="46">
        <v>1</v>
      </c>
      <c r="I175" s="30" t="s">
        <v>26</v>
      </c>
      <c r="J175" s="38"/>
      <c r="K175" s="46"/>
    </row>
    <row r="176" s="1" customFormat="1" ht="26" customHeight="1" spans="1:11">
      <c r="A176" s="30"/>
      <c r="B176" s="30" t="s">
        <v>35</v>
      </c>
      <c r="C176" s="16"/>
      <c r="D176" s="16"/>
      <c r="E176" s="30"/>
      <c r="F176" s="43"/>
      <c r="G176" s="30"/>
      <c r="H176" s="32"/>
      <c r="I176" s="30"/>
      <c r="J176" s="23"/>
      <c r="K176" s="48">
        <f>SUM(K168:K175)</f>
        <v>0</v>
      </c>
    </row>
    <row r="177" s="4" customFormat="1" ht="26" customHeight="1" spans="1:12">
      <c r="A177" s="61" t="s">
        <v>264</v>
      </c>
      <c r="B177" s="61"/>
      <c r="C177" s="62"/>
      <c r="D177" s="62"/>
      <c r="E177" s="61"/>
      <c r="F177" s="61"/>
      <c r="G177" s="61"/>
      <c r="H177" s="61"/>
      <c r="I177" s="61"/>
      <c r="J177" s="64">
        <f>K176+J166</f>
        <v>0</v>
      </c>
      <c r="K177" s="65"/>
      <c r="L177" s="66"/>
    </row>
    <row r="178" s="4" customFormat="1" ht="26" customHeight="1" spans="1:12">
      <c r="A178" s="50" t="s">
        <v>265</v>
      </c>
      <c r="B178" s="50"/>
      <c r="C178" s="50"/>
      <c r="D178" s="50"/>
      <c r="E178" s="50"/>
      <c r="F178" s="50"/>
      <c r="G178" s="50"/>
      <c r="H178" s="50"/>
      <c r="I178" s="67"/>
      <c r="J178" s="50"/>
      <c r="K178" s="44"/>
      <c r="L178" s="68"/>
    </row>
    <row r="179" s="4" customFormat="1" ht="26" customHeight="1" spans="1:12">
      <c r="A179" s="30">
        <v>1</v>
      </c>
      <c r="B179" s="16" t="s">
        <v>266</v>
      </c>
      <c r="C179" s="13"/>
      <c r="D179" s="14"/>
      <c r="E179" s="14"/>
      <c r="F179" s="31"/>
      <c r="G179" s="63"/>
      <c r="H179" s="46"/>
      <c r="I179" s="30"/>
      <c r="J179" s="38"/>
      <c r="K179" s="46"/>
      <c r="L179" s="68"/>
    </row>
    <row r="180" s="4" customFormat="1" ht="26" customHeight="1" spans="1:12">
      <c r="A180" s="30">
        <v>2</v>
      </c>
      <c r="B180" s="16" t="s">
        <v>267</v>
      </c>
      <c r="C180" s="13"/>
      <c r="D180" s="14"/>
      <c r="E180" s="14"/>
      <c r="F180" s="31"/>
      <c r="G180" s="63"/>
      <c r="H180" s="46"/>
      <c r="I180" s="30"/>
      <c r="J180" s="38"/>
      <c r="K180" s="46"/>
      <c r="L180" s="68"/>
    </row>
    <row r="181" s="4" customFormat="1" ht="26" customHeight="1" spans="1:12">
      <c r="A181" s="30">
        <v>3</v>
      </c>
      <c r="B181" s="16" t="s">
        <v>268</v>
      </c>
      <c r="C181" s="13"/>
      <c r="D181" s="14"/>
      <c r="E181" s="14"/>
      <c r="F181" s="31"/>
      <c r="G181" s="63"/>
      <c r="H181" s="46"/>
      <c r="I181" s="30"/>
      <c r="J181" s="38"/>
      <c r="K181" s="46"/>
      <c r="L181" s="68"/>
    </row>
    <row r="182" s="1" customFormat="1" ht="34.9" customHeight="1" spans="1:11">
      <c r="A182" s="16" t="s">
        <v>269</v>
      </c>
      <c r="B182" s="16"/>
      <c r="C182" s="16"/>
      <c r="D182" s="16"/>
      <c r="E182" s="16"/>
      <c r="F182" s="15"/>
      <c r="G182" s="16"/>
      <c r="H182" s="16"/>
      <c r="I182" s="16"/>
      <c r="J182" s="15"/>
      <c r="K182" s="16"/>
    </row>
    <row r="183" customFormat="1" ht="15.6" spans="1:11">
      <c r="A183" s="5"/>
      <c r="B183" s="5"/>
      <c r="C183" s="6"/>
      <c r="D183" s="6"/>
      <c r="E183" s="7"/>
      <c r="F183" s="7"/>
      <c r="G183" s="5"/>
      <c r="H183" s="8"/>
      <c r="I183" s="5"/>
      <c r="J183" s="7"/>
      <c r="K183" s="8"/>
    </row>
    <row r="184" customFormat="1" ht="15.6" spans="1:11">
      <c r="A184" s="5"/>
      <c r="B184" s="5"/>
      <c r="C184" s="6"/>
      <c r="D184" s="6"/>
      <c r="E184" s="7"/>
      <c r="F184" s="7"/>
      <c r="G184" s="5"/>
      <c r="H184" s="8"/>
      <c r="I184" s="5"/>
      <c r="J184" s="7"/>
      <c r="K184" s="8"/>
    </row>
    <row r="185" customFormat="1" ht="15.6" spans="1:11">
      <c r="A185" s="5"/>
      <c r="B185" s="5"/>
      <c r="C185" s="6"/>
      <c r="D185" s="6"/>
      <c r="E185" s="7"/>
      <c r="F185" s="7"/>
      <c r="G185" s="5"/>
      <c r="H185" s="8"/>
      <c r="I185" s="5"/>
      <c r="J185" s="7"/>
      <c r="K185" s="8"/>
    </row>
    <row r="186" customFormat="1" ht="15.6" spans="1:11">
      <c r="A186" s="5"/>
      <c r="B186" s="5"/>
      <c r="C186" s="6"/>
      <c r="D186" s="6"/>
      <c r="E186" s="7"/>
      <c r="F186" s="7"/>
      <c r="G186" s="5"/>
      <c r="H186" s="8"/>
      <c r="I186" s="5"/>
      <c r="J186" s="7"/>
      <c r="K186" s="8"/>
    </row>
    <row r="187" customFormat="1" ht="15.6" spans="1:11">
      <c r="A187" s="5"/>
      <c r="B187" s="5"/>
      <c r="C187" s="6"/>
      <c r="D187" s="6"/>
      <c r="E187" s="7"/>
      <c r="F187" s="7"/>
      <c r="G187" s="5"/>
      <c r="H187" s="8"/>
      <c r="I187" s="5"/>
      <c r="J187" s="7"/>
      <c r="K187" s="8"/>
    </row>
    <row r="188" customFormat="1" ht="15.6" spans="1:11">
      <c r="A188" s="5"/>
      <c r="B188" s="5"/>
      <c r="C188" s="6"/>
      <c r="D188" s="6"/>
      <c r="E188" s="7"/>
      <c r="F188" s="7"/>
      <c r="G188" s="5"/>
      <c r="H188" s="8"/>
      <c r="I188" s="5"/>
      <c r="J188" s="7"/>
      <c r="K188" s="8"/>
    </row>
  </sheetData>
  <autoFilter xmlns:etc="http://www.wps.cn/officeDocument/2017/etCustomData" ref="A4:K182" etc:filterBottomFollowUsedRange="0">
    <extLst/>
  </autoFilter>
  <mergeCells count="192">
    <mergeCell ref="A1:K1"/>
    <mergeCell ref="A2:D2"/>
    <mergeCell ref="E2:K2"/>
    <mergeCell ref="A3:B3"/>
    <mergeCell ref="E3:G3"/>
    <mergeCell ref="H3:K3"/>
    <mergeCell ref="E4:H4"/>
    <mergeCell ref="B6:K6"/>
    <mergeCell ref="C7:D7"/>
    <mergeCell ref="C8:D8"/>
    <mergeCell ref="C9:D9"/>
    <mergeCell ref="C10:D10"/>
    <mergeCell ref="C11:D11"/>
    <mergeCell ref="C12:D12"/>
    <mergeCell ref="C13:D13"/>
    <mergeCell ref="A14:I14"/>
    <mergeCell ref="B15:K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A45:I45"/>
    <mergeCell ref="B46:K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72:D72"/>
    <mergeCell ref="C73:D73"/>
    <mergeCell ref="C74:D74"/>
    <mergeCell ref="C75:D75"/>
    <mergeCell ref="C76:D76"/>
    <mergeCell ref="C77:D77"/>
    <mergeCell ref="C78:D78"/>
    <mergeCell ref="C79:D79"/>
    <mergeCell ref="C80:D80"/>
    <mergeCell ref="A81:I81"/>
    <mergeCell ref="B82:K8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92:D9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103:D103"/>
    <mergeCell ref="C104:D104"/>
    <mergeCell ref="A105:I105"/>
    <mergeCell ref="B106:K106"/>
    <mergeCell ref="C107:D107"/>
    <mergeCell ref="C108:D108"/>
    <mergeCell ref="C109:D109"/>
    <mergeCell ref="C110:D110"/>
    <mergeCell ref="C111:D111"/>
    <mergeCell ref="C112:D112"/>
    <mergeCell ref="C113:D113"/>
    <mergeCell ref="C114:D114"/>
    <mergeCell ref="C115:D115"/>
    <mergeCell ref="C116:D116"/>
    <mergeCell ref="C117:D117"/>
    <mergeCell ref="A118:I118"/>
    <mergeCell ref="B119:K119"/>
    <mergeCell ref="C120:D120"/>
    <mergeCell ref="C121:D121"/>
    <mergeCell ref="C122:D12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32:D13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42:D142"/>
    <mergeCell ref="C143:D143"/>
    <mergeCell ref="C144:D144"/>
    <mergeCell ref="A145:I145"/>
    <mergeCell ref="B146:K146"/>
    <mergeCell ref="C147:D147"/>
    <mergeCell ref="C148:D148"/>
    <mergeCell ref="C149:D149"/>
    <mergeCell ref="C150:D150"/>
    <mergeCell ref="C151:D151"/>
    <mergeCell ref="C152:D152"/>
    <mergeCell ref="C153:D153"/>
    <mergeCell ref="C154:D154"/>
    <mergeCell ref="C155:D155"/>
    <mergeCell ref="C156:D156"/>
    <mergeCell ref="C157:D157"/>
    <mergeCell ref="C158:D158"/>
    <mergeCell ref="C159:D159"/>
    <mergeCell ref="A160:I160"/>
    <mergeCell ref="B161:K161"/>
    <mergeCell ref="C162:D162"/>
    <mergeCell ref="C163:D163"/>
    <mergeCell ref="C164:D164"/>
    <mergeCell ref="A165:I165"/>
    <mergeCell ref="A166:I166"/>
    <mergeCell ref="J166:K166"/>
    <mergeCell ref="B167:K167"/>
    <mergeCell ref="C168:F168"/>
    <mergeCell ref="C169:F169"/>
    <mergeCell ref="C170:F170"/>
    <mergeCell ref="C171:F171"/>
    <mergeCell ref="C172:F172"/>
    <mergeCell ref="C173:F173"/>
    <mergeCell ref="C174:F174"/>
    <mergeCell ref="C175:F175"/>
    <mergeCell ref="B176:I176"/>
    <mergeCell ref="A177:I177"/>
    <mergeCell ref="J177:K177"/>
    <mergeCell ref="A178:J178"/>
    <mergeCell ref="C179:F179"/>
    <mergeCell ref="C180:F180"/>
    <mergeCell ref="C181:F181"/>
    <mergeCell ref="A182:K182"/>
    <mergeCell ref="A147:A151"/>
    <mergeCell ref="A153:A157"/>
    <mergeCell ref="B147:B151"/>
    <mergeCell ref="B153:B157"/>
    <mergeCell ref="I4:I5"/>
    <mergeCell ref="A4:B5"/>
    <mergeCell ref="C4:D5"/>
  </mergeCells>
  <printOptions horizontalCentered="1"/>
  <pageMargins left="0.751388888888889" right="0.751388888888889" top="1.05486111111111" bottom="0.751388888888889" header="0.547222222222222" footer="0.357638888888889"/>
  <pageSetup paperSize="8" scale="96" fitToHeight="0" pageOrder="overThenDown" orientation="portrait" horizontalDpi="600" verticalDpi="300"/>
  <headerFooter alignWithMargins="0"/>
  <rowBreaks count="2" manualBreakCount="2">
    <brk id="122" max="10" man="1"/>
    <brk id="1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清水河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tx</dc:creator>
  <cp:lastModifiedBy>Bramble</cp:lastModifiedBy>
  <dcterms:created xsi:type="dcterms:W3CDTF">2002-03-25T01:01:00Z</dcterms:created>
  <dcterms:modified xsi:type="dcterms:W3CDTF">2025-10-11T09:16:35Z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10</vt:lpwstr>
  </property>
  <property fmtid="{D5CDD505-2E9C-101B-9397-08002B2CF9AE}" pid="3" name="KSOProductBuildVer">
    <vt:lpwstr>2052-12.1.0.22529</vt:lpwstr>
  </property>
  <property fmtid="{D5CDD505-2E9C-101B-9397-08002B2CF9AE}" pid="4" name="ICV">
    <vt:lpwstr>2701A9D2E2BF4F5E8A12063E40581785_13</vt:lpwstr>
  </property>
  <property fmtid="{D5CDD505-2E9C-101B-9397-08002B2CF9AE}" pid="5" name="KSOReadingLayout">
    <vt:bool>true</vt:bool>
  </property>
</Properties>
</file>