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2019年以来高标准农田建设项目集中维护项目" sheetId="1" r:id="rId1"/>
  </sheets>
  <externalReferences>
    <externalReference r:id="rId2"/>
    <externalReference r:id="rId3"/>
  </externalReferences>
  <definedNames>
    <definedName name="DN800涵管安装">[1]附表1单价汇总表!$D$82</definedName>
    <definedName name="保温板6cm">[1]附表1单价汇总表!$D$41</definedName>
    <definedName name="标准钢模板制安">[1]附表1单价汇总表!$D$34</definedName>
    <definedName name="铲运200m">[2]附表1单价汇总表!$D$11</definedName>
    <definedName name="废旧砼板拆运">[1]附表1单价汇总表!$D$37</definedName>
    <definedName name="钢丝网片4.4×100×100mm">[1]附表1单价汇总表!$D$43</definedName>
    <definedName name="高压闭孔泡沫板安装2.5cm">[1]附表1单价汇总表!$D$35</definedName>
    <definedName name="聚苯乙烯保温板">[1]附表1单价汇总表!$D$88</definedName>
    <definedName name="马凳170×30×2">[1]附表1单价汇总表!$D$45</definedName>
    <definedName name="马镫130×30×1.5">[1]附表1单价汇总表!$D$44</definedName>
    <definedName name="树墩开挖及外运">[1]附表1单价汇总表!$D$36</definedName>
    <definedName name="树墩土方回填">[1]附表1单价汇总表!$D$38</definedName>
    <definedName name="双组份聚硫密封胶">[1]附表1单价汇总表!$D$90</definedName>
    <definedName name="土方回填渠道">[1]附表1单价汇总表!$D$31</definedName>
    <definedName name="土方开挖渠道">[1]附表1单价汇总表!$D$30</definedName>
    <definedName name="一布一膜铺设">[1]附表1单价汇总表!$D$42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<sst xmlns="http://schemas.openxmlformats.org/spreadsheetml/2006/main" count="187" uniqueCount="95">
  <si>
    <r>
      <t>2019</t>
    </r>
    <r>
      <rPr>
        <b/>
        <sz val="14"/>
        <color theme="1"/>
        <rFont val="宋体"/>
        <charset val="134"/>
      </rPr>
      <t>年以来高标准农田建设项目集中维护项目施工</t>
    </r>
  </si>
  <si>
    <t>序号</t>
  </si>
  <si>
    <t>维修服务内容</t>
  </si>
  <si>
    <t>单位</t>
  </si>
  <si>
    <t>数量</t>
  </si>
  <si>
    <t>控制单价</t>
  </si>
  <si>
    <t>总价</t>
  </si>
  <si>
    <t>一</t>
  </si>
  <si>
    <t>渠道工程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</si>
  <si>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</si>
  <si>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土方开挖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衬砌</t>
    </r>
    <r>
      <rPr>
        <sz val="12"/>
        <color theme="1"/>
        <rFont val="Times New Roman"/>
        <charset val="134"/>
      </rPr>
      <t>)</t>
    </r>
  </si>
  <si>
    <t>m3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</si>
  <si>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</si>
  <si>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土方回填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衬砌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</si>
  <si>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</si>
  <si>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C30</t>
    </r>
    <r>
      <rPr>
        <sz val="12"/>
        <color theme="1"/>
        <rFont val="宋体"/>
        <charset val="134"/>
      </rPr>
      <t>现浇混凝土护底（</t>
    </r>
    <r>
      <rPr>
        <sz val="12"/>
        <color theme="1"/>
        <rFont val="Times New Roman"/>
        <charset val="134"/>
      </rPr>
      <t>F200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W6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</si>
  <si>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C30</t>
    </r>
    <r>
      <rPr>
        <sz val="12"/>
        <color theme="1"/>
        <rFont val="宋体"/>
        <charset val="134"/>
      </rPr>
      <t>现浇混凝土护坡（</t>
    </r>
    <r>
      <rPr>
        <sz val="12"/>
        <color theme="1"/>
        <rFont val="Times New Roman"/>
        <charset val="134"/>
      </rPr>
      <t>F200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W6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</si>
  <si>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</si>
  <si>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6cm</t>
    </r>
    <r>
      <rPr>
        <sz val="12"/>
        <color theme="1"/>
        <rFont val="宋体"/>
        <charset val="134"/>
      </rPr>
      <t>厚保温板购置及铺设</t>
    </r>
    <r>
      <rPr>
        <sz val="12"/>
        <color theme="1"/>
        <rFont val="Times New Roman"/>
        <charset val="134"/>
      </rPr>
      <t>(30kg/m3)</t>
    </r>
  </si>
  <si>
    <t>m2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</si>
  <si>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6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</si>
  <si>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5cm</t>
    </r>
    <r>
      <rPr>
        <sz val="12"/>
        <color theme="1"/>
        <rFont val="宋体"/>
        <charset val="134"/>
      </rPr>
      <t>厚保温板购置及铺设</t>
    </r>
    <r>
      <rPr>
        <sz val="12"/>
        <color theme="1"/>
        <rFont val="Times New Roman"/>
        <charset val="134"/>
      </rPr>
      <t>(30kg/m3)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</si>
  <si>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7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</si>
  <si>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一布一膜购置及铺设（</t>
    </r>
    <r>
      <rPr>
        <sz val="12"/>
        <color theme="1"/>
        <rFont val="Times New Roman"/>
        <charset val="134"/>
      </rPr>
      <t>300g/0.5mm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</si>
  <si>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8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</si>
  <si>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2.5cm</t>
    </r>
    <r>
      <rPr>
        <sz val="12"/>
        <color theme="1"/>
        <rFont val="宋体"/>
        <charset val="134"/>
      </rPr>
      <t>厚高压聚乙烯闭孔泡沫板购置及铺设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</si>
  <si>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）</t>
    </r>
  </si>
  <si>
    <t>双组份聚硫密封胶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</si>
  <si>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</si>
  <si>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钢丝网片（</t>
    </r>
    <r>
      <rPr>
        <sz val="12"/>
        <color theme="1"/>
        <rFont val="Times New Roman"/>
        <charset val="134"/>
      </rPr>
      <t>φ4.4×100×100mm</t>
    </r>
    <r>
      <rPr>
        <sz val="12"/>
        <color theme="1"/>
        <rFont val="宋体"/>
        <charset val="134"/>
      </rPr>
      <t>）购置及铺设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</si>
  <si>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</si>
  <si>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10cm</t>
    </r>
    <r>
      <rPr>
        <sz val="12"/>
        <color theme="1"/>
        <rFont val="宋体"/>
        <charset val="134"/>
      </rPr>
      <t>厚砼马凳（</t>
    </r>
    <r>
      <rPr>
        <sz val="12"/>
        <color theme="1"/>
        <rFont val="Times New Roman"/>
        <charset val="134"/>
      </rPr>
      <t>130mm×30mm×1.5mm</t>
    </r>
    <r>
      <rPr>
        <sz val="12"/>
        <color theme="1"/>
        <rFont val="宋体"/>
        <charset val="134"/>
      </rPr>
      <t>，</t>
    </r>
    <r>
      <rPr>
        <sz val="12"/>
        <color theme="1"/>
        <rFont val="Times New Roman"/>
        <charset val="134"/>
      </rPr>
      <t>C</t>
    </r>
    <r>
      <rPr>
        <sz val="12"/>
        <color theme="1"/>
        <rFont val="宋体"/>
        <charset val="134"/>
      </rPr>
      <t>字型）制作安装</t>
    </r>
  </si>
  <si>
    <t>个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</si>
  <si>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）</t>
    </r>
  </si>
  <si>
    <t>标准钢模板制作安装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</si>
  <si>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</si>
  <si>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挖树墩及外运（</t>
    </r>
    <r>
      <rPr>
        <sz val="12"/>
        <color theme="1"/>
        <rFont val="Times New Roman"/>
        <charset val="134"/>
      </rPr>
      <t>Φ40cm</t>
    </r>
    <r>
      <rPr>
        <sz val="12"/>
        <color theme="1"/>
        <rFont val="宋体"/>
        <charset val="134"/>
      </rPr>
      <t>以上）</t>
    </r>
  </si>
  <si>
    <t>棵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</si>
  <si>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</si>
  <si>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废弃混凝土预制板拆除及外运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运距</t>
    </r>
    <r>
      <rPr>
        <sz val="12"/>
        <color theme="1"/>
        <rFont val="Times New Roman"/>
        <charset val="134"/>
      </rPr>
      <t>5km)</t>
    </r>
  </si>
  <si>
    <t>二</t>
  </si>
  <si>
    <t>建筑物</t>
  </si>
  <si>
    <r>
      <rPr>
        <sz val="12"/>
        <color theme="1"/>
        <rFont val="Times New Roman"/>
        <charset val="134"/>
      </rPr>
      <t>C25</t>
    </r>
    <r>
      <rPr>
        <sz val="12"/>
        <color theme="1"/>
        <rFont val="宋体"/>
        <charset val="134"/>
      </rPr>
      <t>现浇混凝土护底</t>
    </r>
  </si>
  <si>
    <t>三</t>
  </si>
  <si>
    <t>道路工程</t>
  </si>
  <si>
    <r>
      <rPr>
        <sz val="12"/>
        <color theme="1"/>
        <rFont val="宋体"/>
        <charset val="134"/>
      </rPr>
      <t>砂砾石路面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15cm</t>
    </r>
    <r>
      <rPr>
        <sz val="12"/>
        <color theme="1"/>
        <rFont val="宋体"/>
        <charset val="134"/>
      </rPr>
      <t>）</t>
    </r>
  </si>
  <si>
    <t>四</t>
  </si>
  <si>
    <t>零星工程</t>
  </si>
  <si>
    <t>高级工</t>
  </si>
  <si>
    <t>工时</t>
  </si>
  <si>
    <t>初级工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</si>
  <si>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</si>
  <si>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液压挖掘机</t>
    </r>
    <r>
      <rPr>
        <sz val="12"/>
        <color theme="1"/>
        <rFont val="Times New Roman"/>
        <charset val="134"/>
      </rPr>
      <t>1.0m³</t>
    </r>
  </si>
  <si>
    <t>台时</t>
  </si>
  <si>
    <t>五</t>
  </si>
  <si>
    <t>铸铁闸门购置安装</t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</si>
  <si>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PGZ0.5*0.7m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QLP-0.5T</t>
    </r>
    <r>
      <rPr>
        <b/>
        <sz val="12"/>
        <color theme="1"/>
        <rFont val="宋体"/>
        <charset val="134"/>
      </rPr>
      <t>平摇式螺杆启闭机</t>
    </r>
  </si>
  <si>
    <t>套</t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</si>
  <si>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PGZ0.5*0.7m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≥82kg</t>
    </r>
    <r>
      <rPr>
        <sz val="12"/>
        <color theme="1"/>
        <rFont val="宋体"/>
        <charset val="134"/>
      </rPr>
      <t>）</t>
    </r>
  </si>
  <si>
    <t>扇</t>
  </si>
  <si>
    <r>
      <rPr>
        <sz val="12"/>
        <color theme="1"/>
        <rFont val="Times New Roman"/>
        <charset val="134"/>
      </rPr>
      <t>QLP-0.5T</t>
    </r>
    <r>
      <rPr>
        <sz val="12"/>
        <color theme="1"/>
        <rFont val="宋体"/>
        <charset val="134"/>
      </rPr>
      <t>平摇式螺杆启闭机</t>
    </r>
  </si>
  <si>
    <t>台</t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</si>
  <si>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0.5*0.7m(</t>
    </r>
    <r>
      <rPr>
        <sz val="12"/>
        <color theme="1"/>
        <rFont val="宋体"/>
        <charset val="134"/>
      </rPr>
      <t>角钢</t>
    </r>
    <r>
      <rPr>
        <sz val="12"/>
        <color theme="1"/>
        <rFont val="Times New Roman"/>
        <charset val="134"/>
      </rPr>
      <t>40*40*4mm)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</si>
  <si>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PGZ0.6*0.8m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QLP-0.5T</t>
    </r>
    <r>
      <rPr>
        <b/>
        <sz val="12"/>
        <color theme="1"/>
        <rFont val="宋体"/>
        <charset val="134"/>
      </rPr>
      <t>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</si>
  <si>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PGZ0.6*0.8m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≥100kg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</si>
  <si>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0.6*0.8m(</t>
    </r>
    <r>
      <rPr>
        <sz val="12"/>
        <color theme="1"/>
        <rFont val="宋体"/>
        <charset val="134"/>
      </rPr>
      <t>角钢</t>
    </r>
    <r>
      <rPr>
        <sz val="12"/>
        <color theme="1"/>
        <rFont val="Times New Roman"/>
        <charset val="134"/>
      </rPr>
      <t>40*40*4mm)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</si>
  <si>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PGZ0.8*0.8m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QLP-1.0T</t>
    </r>
    <r>
      <rPr>
        <b/>
        <sz val="12"/>
        <color theme="1"/>
        <rFont val="宋体"/>
        <charset val="134"/>
      </rPr>
      <t>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</si>
  <si>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PGZ0.8*0.8m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≥153kg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</si>
  <si>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QLP-1.0T</t>
    </r>
    <r>
      <rPr>
        <sz val="12"/>
        <color theme="1"/>
        <rFont val="宋体"/>
        <charset val="134"/>
      </rPr>
      <t>平摇式螺杆启闭机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</si>
  <si>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0.8*0.8m</t>
    </r>
    <r>
      <rPr>
        <sz val="12"/>
        <color theme="1"/>
        <rFont val="宋体"/>
        <charset val="134"/>
      </rPr>
      <t>带钢工作桥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角钢</t>
    </r>
    <r>
      <rPr>
        <sz val="12"/>
        <color theme="1"/>
        <rFont val="Times New Roman"/>
        <charset val="134"/>
      </rPr>
      <t>50*50*5mm)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</si>
  <si>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PGZ0.8*1.0m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QLP-1.0T</t>
    </r>
    <r>
      <rPr>
        <b/>
        <sz val="12"/>
        <color theme="1"/>
        <rFont val="宋体"/>
        <charset val="134"/>
      </rPr>
      <t>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</si>
  <si>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PGZ0.8*1.0m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≥207kg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</si>
  <si>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0.8*1.0m</t>
    </r>
    <r>
      <rPr>
        <sz val="12"/>
        <color theme="1"/>
        <rFont val="宋体"/>
        <charset val="134"/>
      </rPr>
      <t>带钢工作桥</t>
    </r>
    <r>
      <rPr>
        <sz val="12"/>
        <color theme="1"/>
        <rFont val="Times New Roman"/>
        <charset val="134"/>
      </rPr>
      <t>(8#</t>
    </r>
    <r>
      <rPr>
        <sz val="12"/>
        <color theme="1"/>
        <rFont val="宋体"/>
        <charset val="134"/>
      </rPr>
      <t>槽钢</t>
    </r>
    <r>
      <rPr>
        <sz val="12"/>
        <color theme="1"/>
        <rFont val="Times New Roman"/>
        <charset val="134"/>
      </rPr>
      <t>)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</si>
  <si>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PGZ1.0*1.0m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QLP-1.0T</t>
    </r>
    <r>
      <rPr>
        <b/>
        <sz val="12"/>
        <color theme="1"/>
        <rFont val="宋体"/>
        <charset val="134"/>
      </rPr>
      <t>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</si>
  <si>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PGZ1.0*1.0m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≥240kg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</si>
  <si>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1.0*1.0m</t>
    </r>
    <r>
      <rPr>
        <sz val="12"/>
        <color theme="1"/>
        <rFont val="宋体"/>
        <charset val="134"/>
      </rPr>
      <t>带钢工作桥</t>
    </r>
    <r>
      <rPr>
        <sz val="12"/>
        <color theme="1"/>
        <rFont val="Times New Roman"/>
        <charset val="134"/>
      </rPr>
      <t>(8#</t>
    </r>
    <r>
      <rPr>
        <sz val="12"/>
        <color theme="1"/>
        <rFont val="宋体"/>
        <charset val="134"/>
      </rPr>
      <t>槽钢</t>
    </r>
    <r>
      <rPr>
        <sz val="12"/>
        <color theme="1"/>
        <rFont val="Times New Roman"/>
        <charset val="134"/>
      </rPr>
      <t>)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</si>
  <si>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PGZ1.2*1.2m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QLC-2.0T</t>
    </r>
    <r>
      <rPr>
        <b/>
        <sz val="12"/>
        <color theme="1"/>
        <rFont val="宋体"/>
        <charset val="134"/>
      </rPr>
      <t>侧摇式螺杆启闭机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</si>
  <si>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PGZ1.2*1.2m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≥350kg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</si>
  <si>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QLC-2.0T</t>
    </r>
    <r>
      <rPr>
        <sz val="12"/>
        <color theme="1"/>
        <rFont val="宋体"/>
        <charset val="134"/>
      </rPr>
      <t>侧摇式螺杆启闭机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</si>
  <si>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PGZ1.5*1.5m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QLC-3.0T</t>
    </r>
    <r>
      <rPr>
        <b/>
        <sz val="12"/>
        <color theme="1"/>
        <rFont val="宋体"/>
        <charset val="134"/>
      </rPr>
      <t>侧摇式螺杆启闭机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</si>
  <si>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PGZ1.5*1.5m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≥755kg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</si>
  <si>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QLC-3.0T</t>
    </r>
    <r>
      <rPr>
        <sz val="12"/>
        <color theme="1"/>
        <rFont val="宋体"/>
        <charset val="134"/>
      </rPr>
      <t>侧摇式螺杆启闭机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</si>
  <si>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PGZ1.2*1.0m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QLC-3.0T</t>
    </r>
    <r>
      <rPr>
        <b/>
        <sz val="12"/>
        <color theme="1"/>
        <rFont val="宋体"/>
        <charset val="134"/>
      </rPr>
      <t>侧摇式螺杆启闭机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</si>
  <si>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PGZ1.2*1.0m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≥350kg</t>
    </r>
    <r>
      <rPr>
        <sz val="12"/>
        <color theme="1"/>
        <rFont val="宋体"/>
        <charset val="134"/>
      </rPr>
      <t>）</t>
    </r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</si>
  <si>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PGZ1.8*1.6m</t>
    </r>
    <r>
      <rPr>
        <b/>
        <sz val="12"/>
        <color theme="1"/>
        <rFont val="宋体"/>
        <charset val="134"/>
      </rPr>
      <t>、钢排架、</t>
    </r>
    <r>
      <rPr>
        <b/>
        <sz val="12"/>
        <color theme="1"/>
        <rFont val="Times New Roman"/>
        <charset val="134"/>
      </rPr>
      <t>QLC-3.0T</t>
    </r>
    <r>
      <rPr>
        <b/>
        <sz val="12"/>
        <color theme="1"/>
        <rFont val="宋体"/>
        <charset val="134"/>
      </rPr>
      <t>侧摇式螺杆启闭机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</si>
  <si>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PGZ1.8*1.6m</t>
    </r>
    <r>
      <rPr>
        <sz val="12"/>
        <color theme="1"/>
        <rFont val="宋体"/>
        <charset val="134"/>
      </rPr>
      <t>（重量</t>
    </r>
    <r>
      <rPr>
        <sz val="12"/>
        <color theme="1"/>
        <rFont val="Times New Roman"/>
        <charset val="134"/>
      </rPr>
      <t>≥1050kg</t>
    </r>
    <r>
      <rPr>
        <sz val="12"/>
        <color theme="1"/>
        <rFont val="宋体"/>
        <charset val="134"/>
      </rPr>
      <t>）</t>
    </r>
  </si>
  <si>
    <t>10</t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</si>
  <si>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PGZ0.4*1.0m</t>
    </r>
    <r>
      <rPr>
        <b/>
        <sz val="12"/>
        <color theme="1"/>
        <rFont val="宋体"/>
        <charset val="134"/>
      </rPr>
      <t>、钢排架、QLP-0.5T平摇式螺杆启闭机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</si>
  <si>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PGZ0.4*1.0m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</si>
  <si>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0.4*1.0m(</t>
    </r>
    <r>
      <rPr>
        <sz val="12"/>
        <color theme="1"/>
        <rFont val="宋体"/>
        <charset val="134"/>
      </rPr>
      <t>角钢</t>
    </r>
    <r>
      <rPr>
        <sz val="12"/>
        <color theme="1"/>
        <rFont val="Times New Roman"/>
        <charset val="134"/>
      </rPr>
      <t>40*40*4mm)</t>
    </r>
  </si>
  <si>
    <t>11</t>
  </si>
  <si>
    <r>
      <rPr>
        <b/>
        <sz val="12"/>
        <color theme="1"/>
        <rFont val="宋体"/>
        <charset val="134"/>
      </rPr>
      <t>铸铁闸门</t>
    </r>
    <r>
      <rPr>
        <b/>
        <sz val="12"/>
        <color theme="1"/>
        <rFont val="Times New Roman"/>
        <charset val="134"/>
      </rPr>
      <t>PGZ0.4*0.6m</t>
    </r>
    <r>
      <rPr>
        <b/>
        <sz val="12"/>
        <color theme="1"/>
        <rFont val="宋体"/>
        <charset val="134"/>
      </rPr>
      <t>、钢排架、QLP-0.5T平摇式螺杆启闭机</t>
    </r>
  </si>
  <si>
    <r>
      <rPr>
        <sz val="12"/>
        <color theme="1"/>
        <rFont val="宋体"/>
        <charset val="134"/>
      </rPr>
      <t>铸铁闸门</t>
    </r>
    <r>
      <rPr>
        <sz val="12"/>
        <color theme="1"/>
        <rFont val="Times New Roman"/>
        <charset val="134"/>
      </rPr>
      <t>PGZ0.4*0.6m</t>
    </r>
  </si>
  <si>
    <r>
      <rPr>
        <sz val="12"/>
        <color theme="1"/>
        <rFont val="宋体"/>
        <charset val="134"/>
      </rPr>
      <t>钢排架</t>
    </r>
    <r>
      <rPr>
        <sz val="12"/>
        <color theme="1"/>
        <rFont val="Times New Roman"/>
        <charset val="134"/>
      </rPr>
      <t>0.4*0.6m(</t>
    </r>
    <r>
      <rPr>
        <sz val="12"/>
        <color theme="1"/>
        <rFont val="宋体"/>
        <charset val="134"/>
      </rPr>
      <t>角钢</t>
    </r>
    <r>
      <rPr>
        <sz val="12"/>
        <color theme="1"/>
        <rFont val="Times New Roman"/>
        <charset val="134"/>
      </rPr>
      <t>40*40*4mm)</t>
    </r>
  </si>
  <si>
    <t>控制总价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</si>
</sst>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GION\Documents\WPSDrive\1505425282\WPS&#20225;&#19994;&#20113;&#30424;\&#24191;&#19996;&#22030;&#22030;&#32593;&#32476;&#31185;&#25216;&#26377;&#38480;&#20844;&#21496;\&#22242;&#38431;&#25991;&#26723;\2025&#24180;&#26477;&#38182;&#21518;&#26071;&#30416;&#30897;&#22320;&#39033;&#30446;\&#27010;&#31639;\2025&#24180;&#34542;&#20250;&#38215;&#36798;&#21033;&#22741;&#26449;&#21644;&#34542;&#20250;&#26449;&#27010;&#31639;%20-%20&#26680;&#20943;&#25237;&#36164;-&#38379;&#24535;&#2437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0110;&#21344;&#27827;&#24037;&#20316;\&#22303;&#21491;&#20892;&#29287;&#23616;&#25307;&#26631;&#20195;&#29702;&#39033;&#30446;\&#22303;&#21491;&#26071;1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第一部分"/>
      <sheetName val="第一部分 (分区片)"/>
      <sheetName val="第二部分"/>
      <sheetName val="第三部分"/>
      <sheetName val="独立费用"/>
      <sheetName val="第一部分 (分区片分标段)"/>
      <sheetName val="分标段"/>
      <sheetName val="1标"/>
      <sheetName val="2标"/>
      <sheetName val="3标"/>
      <sheetName val="4标"/>
      <sheetName val="林标"/>
      <sheetName val="第二部分 (水泵变频)"/>
      <sheetName val="第三部分 (滴管首部)"/>
      <sheetName val="第三部分 (闸门标)"/>
      <sheetName val="第三部分 (管材标)"/>
      <sheetName val="田口闸"/>
      <sheetName val="涵管购置工程量"/>
      <sheetName val="施工临时工程概算表"/>
      <sheetName val="土工膜袋"/>
      <sheetName val="附表1单价汇总表"/>
      <sheetName val="附表 3 主要材料预算价格汇总表"/>
      <sheetName val="附表4 次要材料价格表"/>
      <sheetName val="附表5 机械台时费"/>
      <sheetName val="附件表8 建筑工程单价"/>
      <sheetName val="附件表7 混凝土材料单价计算表"/>
      <sheetName val="附表6主要工程量"/>
      <sheetName val="附表7主要材料量"/>
      <sheetName val="附表 8 工时数量"/>
      <sheetName val="附件表1人工"/>
      <sheetName val="附件表2 主要材料运输费用"/>
      <sheetName val="附件表3 主要材料预算价格计算表"/>
      <sheetName val="附件表4 电"/>
      <sheetName val="附件表5 风"/>
      <sheetName val="附件表6 水"/>
      <sheetName val="间接费费率、其他直接费、利润、税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37">
          <cell r="D37">
            <v>59.75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第一部分"/>
      <sheetName val="第二部分"/>
      <sheetName val="第三部分"/>
      <sheetName val="独立费用"/>
      <sheetName val="分标段"/>
      <sheetName val="施工标段1"/>
      <sheetName val="林标"/>
      <sheetName val="土工膜袋"/>
      <sheetName val="田口闸"/>
      <sheetName val="涵管购置工程量"/>
      <sheetName val="施工临时工程概算表"/>
      <sheetName val="水泵设备"/>
      <sheetName val="铸铁闸门工程量"/>
      <sheetName val="管道购置"/>
      <sheetName val="施肥罐+过滤器"/>
      <sheetName val="附表1单价汇总表"/>
      <sheetName val="附表 3 主要材料预算价格汇总表"/>
      <sheetName val="附表4 次要材料价格表"/>
      <sheetName val="附表5 机械台时费"/>
      <sheetName val="附件表8 建筑工程单价"/>
      <sheetName val="附件表7 混凝土材料单价计算表"/>
      <sheetName val="附表6主要工程量"/>
      <sheetName val="附表7主要材料量"/>
      <sheetName val="附表 8 工时数量"/>
      <sheetName val="附件表1人工"/>
      <sheetName val="附件表2 主要材料运输费用"/>
      <sheetName val="附件表3 主要材料预算价格计算表"/>
      <sheetName val="附件表4 电"/>
      <sheetName val="附件表5 风"/>
      <sheetName val="附件表6 水"/>
      <sheetName val="间接费费率、其他直接费、利润、税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2"/>
  <sheetViews>
    <sheetView tabSelected="1" workbookViewId="0">
      <selection activeCell="B2" sqref="B2"/>
    </sheetView>
  </sheetViews>
  <sheetFormatPr defaultColWidth="9" defaultRowHeight="15.75"/>
  <cols>
    <col min="1" max="1" width="9" style="3"/>
    <col min="2" max="2" width="51.875" style="3" customWidth="1"/>
    <col min="3" max="3" width="9" style="3"/>
    <col min="4" max="4" width="9.375" style="3"/>
    <col min="5" max="5" width="10.375" style="3" customWidth="1"/>
    <col min="6" max="6" width="12.625" style="3"/>
    <col min="7" max="16384" width="9" style="3"/>
  </cols>
  <sheetData>
    <row r="1" ht="33" customHeight="1" spans="1:6">
      <c r="A1" s="4" t="s">
        <v>0</v>
      </c>
      <c r="B1" s="4"/>
      <c r="C1" s="4"/>
      <c r="D1" s="4"/>
      <c r="E1" s="4"/>
      <c r="F1" s="4"/>
    </row>
    <row r="2" spans="1:6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pans="1:6">
      <c r="A3" s="8" t="s">
        <v>7</v>
      </c>
      <c r="B3" s="9" t="s">
        <v>8</v>
      </c>
      <c r="C3" s="10"/>
      <c r="D3" s="10"/>
      <c r="E3" s="10"/>
      <c r="F3" s="10"/>
    </row>
    <row r="4" spans="1:6">
      <c r="A4" s="11" t="s">
        <v>9</v>
      </c>
      <c r="B4" s="12" t="s">
        <v>10</v>
      </c>
      <c r="C4" s="13" t="s">
        <v>11</v>
      </c>
      <c r="D4" s="10">
        <v>1</v>
      </c>
      <c r="E4" s="13">
        <v>3.65</v>
      </c>
      <c r="F4" s="10">
        <f>E4*D4</f>
        <v>3.65</v>
      </c>
    </row>
    <row r="5" spans="1:6">
      <c r="A5" s="11" t="s">
        <v>12</v>
      </c>
      <c r="B5" s="12" t="s">
        <v>13</v>
      </c>
      <c r="C5" s="13" t="s">
        <v>11</v>
      </c>
      <c r="D5" s="10">
        <v>1</v>
      </c>
      <c r="E5" s="13">
        <v>6.57</v>
      </c>
      <c r="F5" s="10">
        <f t="shared" ref="F5:F36" si="0">E5*D5</f>
        <v>6.57</v>
      </c>
    </row>
    <row r="6" spans="1:6">
      <c r="A6" s="11" t="s">
        <v>14</v>
      </c>
      <c r="B6" s="14" t="s">
        <v>15</v>
      </c>
      <c r="C6" s="13" t="s">
        <v>11</v>
      </c>
      <c r="D6" s="10">
        <v>1</v>
      </c>
      <c r="E6" s="13">
        <v>625.35</v>
      </c>
      <c r="F6" s="10">
        <f t="shared" si="0"/>
        <v>625.35</v>
      </c>
    </row>
    <row r="7" spans="1:6">
      <c r="A7" s="11" t="s">
        <v>14</v>
      </c>
      <c r="B7" s="14" t="s">
        <v>16</v>
      </c>
      <c r="C7" s="13" t="s">
        <v>11</v>
      </c>
      <c r="D7" s="10">
        <v>1</v>
      </c>
      <c r="E7" s="13">
        <v>625.35</v>
      </c>
      <c r="F7" s="10">
        <f t="shared" si="0"/>
        <v>625.35</v>
      </c>
    </row>
    <row r="8" spans="1:6">
      <c r="A8" s="11" t="s">
        <v>17</v>
      </c>
      <c r="B8" s="13" t="s">
        <v>18</v>
      </c>
      <c r="C8" s="13" t="s">
        <v>19</v>
      </c>
      <c r="D8" s="10">
        <v>1</v>
      </c>
      <c r="E8" s="13">
        <v>37.82</v>
      </c>
      <c r="F8" s="10">
        <f t="shared" si="0"/>
        <v>37.82</v>
      </c>
    </row>
    <row r="9" spans="1:6">
      <c r="A9" s="11" t="s">
        <v>20</v>
      </c>
      <c r="B9" s="13" t="s">
        <v>21</v>
      </c>
      <c r="C9" s="13" t="s">
        <v>19</v>
      </c>
      <c r="D9" s="10">
        <v>1</v>
      </c>
      <c r="E9" s="13">
        <v>31.72</v>
      </c>
      <c r="F9" s="10">
        <f t="shared" si="0"/>
        <v>31.72</v>
      </c>
    </row>
    <row r="10" spans="1:6">
      <c r="A10" s="11" t="s">
        <v>22</v>
      </c>
      <c r="B10" s="15" t="s">
        <v>23</v>
      </c>
      <c r="C10" s="13" t="s">
        <v>19</v>
      </c>
      <c r="D10" s="10">
        <v>1</v>
      </c>
      <c r="E10" s="13">
        <v>13.61</v>
      </c>
      <c r="F10" s="10">
        <f t="shared" si="0"/>
        <v>13.61</v>
      </c>
    </row>
    <row r="11" spans="1:6">
      <c r="A11" s="11" t="s">
        <v>24</v>
      </c>
      <c r="B11" s="13" t="s">
        <v>25</v>
      </c>
      <c r="C11" s="13" t="s">
        <v>19</v>
      </c>
      <c r="D11" s="10">
        <v>1</v>
      </c>
      <c r="E11" s="13">
        <v>84.21</v>
      </c>
      <c r="F11" s="10">
        <f t="shared" si="0"/>
        <v>84.21</v>
      </c>
    </row>
    <row r="12" spans="1:6">
      <c r="A12" s="11" t="s">
        <v>26</v>
      </c>
      <c r="B12" s="12" t="s">
        <v>27</v>
      </c>
      <c r="C12" s="13" t="s">
        <v>11</v>
      </c>
      <c r="D12" s="10">
        <v>1</v>
      </c>
      <c r="E12" s="13">
        <v>31657.16</v>
      </c>
      <c r="F12" s="10">
        <f t="shared" si="0"/>
        <v>31657.16</v>
      </c>
    </row>
    <row r="13" spans="1:6">
      <c r="A13" s="11" t="s">
        <v>28</v>
      </c>
      <c r="B13" s="15" t="s">
        <v>29</v>
      </c>
      <c r="C13" s="13" t="s">
        <v>19</v>
      </c>
      <c r="D13" s="10">
        <v>1</v>
      </c>
      <c r="E13" s="13">
        <v>22.01</v>
      </c>
      <c r="F13" s="10">
        <f t="shared" si="0"/>
        <v>22.01</v>
      </c>
    </row>
    <row r="14" spans="1:6">
      <c r="A14" s="11" t="s">
        <v>30</v>
      </c>
      <c r="B14" s="13" t="s">
        <v>31</v>
      </c>
      <c r="C14" s="12" t="s">
        <v>32</v>
      </c>
      <c r="D14" s="10">
        <v>1</v>
      </c>
      <c r="E14" s="13">
        <v>0.8</v>
      </c>
      <c r="F14" s="10">
        <f t="shared" si="0"/>
        <v>0.8</v>
      </c>
    </row>
    <row r="15" spans="1:6">
      <c r="A15" s="11" t="s">
        <v>33</v>
      </c>
      <c r="B15" s="12" t="s">
        <v>34</v>
      </c>
      <c r="C15" s="13" t="s">
        <v>19</v>
      </c>
      <c r="D15" s="10">
        <v>1</v>
      </c>
      <c r="E15" s="13">
        <v>56.38</v>
      </c>
      <c r="F15" s="10">
        <f t="shared" si="0"/>
        <v>56.38</v>
      </c>
    </row>
    <row r="16" spans="1:6">
      <c r="A16" s="11" t="s">
        <v>35</v>
      </c>
      <c r="B16" s="12" t="s">
        <v>36</v>
      </c>
      <c r="C16" s="12" t="s">
        <v>37</v>
      </c>
      <c r="D16" s="10">
        <v>1</v>
      </c>
      <c r="E16" s="13">
        <v>27.34</v>
      </c>
      <c r="F16" s="10">
        <f t="shared" si="0"/>
        <v>27.34</v>
      </c>
    </row>
    <row r="17" spans="1:6">
      <c r="A17" s="11" t="s">
        <v>38</v>
      </c>
      <c r="B17" s="12" t="s">
        <v>39</v>
      </c>
      <c r="C17" s="13" t="s">
        <v>11</v>
      </c>
      <c r="D17" s="10">
        <v>1</v>
      </c>
      <c r="E17" s="13">
        <f>废旧砼板拆运</f>
        <v>59.75</v>
      </c>
      <c r="F17" s="10">
        <f t="shared" si="0"/>
        <v>59.75</v>
      </c>
    </row>
    <row r="18" s="1" customFormat="1" spans="1:6">
      <c r="A18" s="16" t="s">
        <v>40</v>
      </c>
      <c r="B18" s="17" t="s">
        <v>41</v>
      </c>
      <c r="C18" s="18"/>
      <c r="D18" s="19"/>
      <c r="E18" s="18"/>
      <c r="F18" s="10"/>
    </row>
    <row r="19" spans="1:6">
      <c r="A19" s="11" t="s">
        <v>9</v>
      </c>
      <c r="B19" s="13" t="s">
        <v>42</v>
      </c>
      <c r="C19" s="13" t="s">
        <v>11</v>
      </c>
      <c r="D19" s="10">
        <v>1</v>
      </c>
      <c r="E19" s="13">
        <v>488.72</v>
      </c>
      <c r="F19" s="10">
        <f t="shared" si="0"/>
        <v>488.72</v>
      </c>
    </row>
    <row r="20" spans="1:6">
      <c r="A20" s="11" t="s">
        <v>12</v>
      </c>
      <c r="B20" s="13" t="s">
        <v>42</v>
      </c>
      <c r="C20" s="13" t="s">
        <v>11</v>
      </c>
      <c r="D20" s="10">
        <v>1</v>
      </c>
      <c r="E20" s="13">
        <v>519.26</v>
      </c>
      <c r="F20" s="10">
        <f t="shared" si="0"/>
        <v>519.26</v>
      </c>
    </row>
    <row r="21" s="1" customFormat="1" spans="1:6">
      <c r="A21" s="17" t="s">
        <v>43</v>
      </c>
      <c r="B21" s="17" t="s">
        <v>44</v>
      </c>
      <c r="C21" s="18"/>
      <c r="D21" s="19"/>
      <c r="E21" s="18"/>
      <c r="F21" s="10"/>
    </row>
    <row r="22" spans="1:6">
      <c r="A22" s="11" t="s">
        <v>9</v>
      </c>
      <c r="B22" s="7" t="s">
        <v>45</v>
      </c>
      <c r="C22" s="13" t="s">
        <v>19</v>
      </c>
      <c r="D22" s="10">
        <v>1</v>
      </c>
      <c r="E22" s="10">
        <v>24.27</v>
      </c>
      <c r="F22" s="10">
        <f t="shared" si="0"/>
        <v>24.27</v>
      </c>
    </row>
    <row r="23" spans="1:6">
      <c r="A23" s="17" t="s">
        <v>46</v>
      </c>
      <c r="B23" s="17" t="s">
        <v>47</v>
      </c>
      <c r="C23" s="13"/>
      <c r="D23" s="10"/>
      <c r="E23" s="10"/>
      <c r="F23" s="10"/>
    </row>
    <row r="24" spans="1:6">
      <c r="A24" s="11" t="s">
        <v>9</v>
      </c>
      <c r="B24" s="7" t="s">
        <v>48</v>
      </c>
      <c r="C24" s="7" t="s">
        <v>49</v>
      </c>
      <c r="D24" s="10">
        <v>1</v>
      </c>
      <c r="E24" s="10">
        <v>9</v>
      </c>
      <c r="F24" s="10">
        <f t="shared" si="0"/>
        <v>9</v>
      </c>
    </row>
    <row r="25" spans="1:6">
      <c r="A25" s="11" t="s">
        <v>12</v>
      </c>
      <c r="B25" s="7" t="s">
        <v>50</v>
      </c>
      <c r="C25" s="7" t="s">
        <v>49</v>
      </c>
      <c r="D25" s="10">
        <v>1</v>
      </c>
      <c r="E25" s="10">
        <v>5.2</v>
      </c>
      <c r="F25" s="10">
        <f t="shared" si="0"/>
        <v>5.2</v>
      </c>
    </row>
    <row r="26" spans="1:6">
      <c r="A26" s="11" t="s">
        <v>51</v>
      </c>
      <c r="B26" s="7" t="s">
        <v>52</v>
      </c>
      <c r="C26" s="7" t="s">
        <v>53</v>
      </c>
      <c r="D26" s="10">
        <v>1</v>
      </c>
      <c r="E26" s="10">
        <v>122.28</v>
      </c>
      <c r="F26" s="10">
        <f t="shared" si="0"/>
        <v>122.28</v>
      </c>
    </row>
    <row r="27" spans="1:6">
      <c r="A27" s="20" t="s">
        <v>54</v>
      </c>
      <c r="B27" s="20" t="s">
        <v>55</v>
      </c>
      <c r="C27" s="18"/>
      <c r="D27" s="18"/>
      <c r="E27" s="25"/>
      <c r="F27" s="10"/>
    </row>
    <row r="28" ht="30" spans="1:6">
      <c r="A28" s="18">
        <v>1</v>
      </c>
      <c r="B28" s="21" t="s">
        <v>56</v>
      </c>
      <c r="C28" s="17" t="s">
        <v>57</v>
      </c>
      <c r="D28" s="13">
        <v>1</v>
      </c>
      <c r="E28" s="13"/>
      <c r="F28" s="10"/>
    </row>
    <row r="29" spans="1:6">
      <c r="A29" s="11" t="s">
        <v>9</v>
      </c>
      <c r="B29" s="22" t="s">
        <v>58</v>
      </c>
      <c r="C29" s="12" t="s">
        <v>59</v>
      </c>
      <c r="D29" s="13">
        <v>1</v>
      </c>
      <c r="E29" s="13">
        <f>112.8+1128</f>
        <v>1240.8</v>
      </c>
      <c r="F29" s="10">
        <f t="shared" si="0"/>
        <v>1240.8</v>
      </c>
    </row>
    <row r="30" spans="1:6">
      <c r="A30" s="11" t="s">
        <v>12</v>
      </c>
      <c r="B30" s="23" t="s">
        <v>60</v>
      </c>
      <c r="C30" s="12" t="s">
        <v>61</v>
      </c>
      <c r="D30" s="13">
        <v>1</v>
      </c>
      <c r="E30" s="13">
        <f>343+34.3</f>
        <v>377.3</v>
      </c>
      <c r="F30" s="10">
        <f t="shared" si="0"/>
        <v>377.3</v>
      </c>
    </row>
    <row r="31" spans="1:6">
      <c r="A31" s="11" t="s">
        <v>51</v>
      </c>
      <c r="B31" s="22" t="s">
        <v>62</v>
      </c>
      <c r="C31" s="12" t="s">
        <v>57</v>
      </c>
      <c r="D31" s="13">
        <v>1</v>
      </c>
      <c r="E31" s="13">
        <f>241+24.1</f>
        <v>265.1</v>
      </c>
      <c r="F31" s="10">
        <f t="shared" si="0"/>
        <v>265.1</v>
      </c>
    </row>
    <row r="32" ht="30" spans="1:6">
      <c r="A32" s="18">
        <v>2</v>
      </c>
      <c r="B32" s="21" t="s">
        <v>63</v>
      </c>
      <c r="C32" s="17" t="s">
        <v>57</v>
      </c>
      <c r="D32" s="13">
        <v>1</v>
      </c>
      <c r="E32" s="13"/>
      <c r="F32" s="10"/>
    </row>
    <row r="33" spans="1:6">
      <c r="A33" s="11" t="s">
        <v>9</v>
      </c>
      <c r="B33" s="22" t="s">
        <v>64</v>
      </c>
      <c r="C33" s="12" t="s">
        <v>59</v>
      </c>
      <c r="D33" s="13">
        <v>1</v>
      </c>
      <c r="E33" s="13">
        <f>1485+148.5</f>
        <v>1633.5</v>
      </c>
      <c r="F33" s="10">
        <f t="shared" si="0"/>
        <v>1633.5</v>
      </c>
    </row>
    <row r="34" spans="1:6">
      <c r="A34" s="11" t="s">
        <v>12</v>
      </c>
      <c r="B34" s="23" t="s">
        <v>60</v>
      </c>
      <c r="C34" s="12" t="s">
        <v>61</v>
      </c>
      <c r="D34" s="13">
        <v>1</v>
      </c>
      <c r="E34" s="13">
        <f>343+34.3</f>
        <v>377.3</v>
      </c>
      <c r="F34" s="10">
        <f t="shared" si="0"/>
        <v>377.3</v>
      </c>
    </row>
    <row r="35" spans="1:6">
      <c r="A35" s="11" t="s">
        <v>51</v>
      </c>
      <c r="B35" s="22" t="s">
        <v>65</v>
      </c>
      <c r="C35" s="12" t="s">
        <v>57</v>
      </c>
      <c r="D35" s="13">
        <v>1</v>
      </c>
      <c r="E35" s="13">
        <f>331+33.1</f>
        <v>364.1</v>
      </c>
      <c r="F35" s="10">
        <f t="shared" si="0"/>
        <v>364.1</v>
      </c>
    </row>
    <row r="36" ht="30" spans="1:6">
      <c r="A36" s="18">
        <v>3</v>
      </c>
      <c r="B36" s="21" t="s">
        <v>66</v>
      </c>
      <c r="C36" s="17" t="s">
        <v>57</v>
      </c>
      <c r="D36" s="13">
        <v>1</v>
      </c>
      <c r="E36" s="13"/>
      <c r="F36" s="10"/>
    </row>
    <row r="37" spans="1:6">
      <c r="A37" s="11" t="s">
        <v>9</v>
      </c>
      <c r="B37" s="22" t="s">
        <v>67</v>
      </c>
      <c r="C37" s="12" t="s">
        <v>59</v>
      </c>
      <c r="D37" s="13">
        <v>1</v>
      </c>
      <c r="E37" s="13">
        <f>1850+185</f>
        <v>2035</v>
      </c>
      <c r="F37" s="10">
        <f t="shared" ref="F37:F67" si="1">E37*D37</f>
        <v>2035</v>
      </c>
    </row>
    <row r="38" spans="1:6">
      <c r="A38" s="11" t="s">
        <v>12</v>
      </c>
      <c r="B38" s="23" t="s">
        <v>68</v>
      </c>
      <c r="C38" s="12" t="s">
        <v>61</v>
      </c>
      <c r="D38" s="13">
        <v>1</v>
      </c>
      <c r="E38" s="13">
        <f>420+42</f>
        <v>462</v>
      </c>
      <c r="F38" s="10">
        <f t="shared" si="1"/>
        <v>462</v>
      </c>
    </row>
    <row r="39" spans="1:6">
      <c r="A39" s="11" t="s">
        <v>51</v>
      </c>
      <c r="B39" s="22" t="s">
        <v>69</v>
      </c>
      <c r="C39" s="12" t="s">
        <v>57</v>
      </c>
      <c r="D39" s="13">
        <v>1</v>
      </c>
      <c r="E39" s="13">
        <f>435+43.5</f>
        <v>478.5</v>
      </c>
      <c r="F39" s="10">
        <f t="shared" si="1"/>
        <v>478.5</v>
      </c>
    </row>
    <row r="40" ht="30" spans="1:6">
      <c r="A40" s="18">
        <v>4</v>
      </c>
      <c r="B40" s="21" t="s">
        <v>70</v>
      </c>
      <c r="C40" s="17" t="s">
        <v>57</v>
      </c>
      <c r="D40" s="13">
        <v>1</v>
      </c>
      <c r="E40" s="13"/>
      <c r="F40" s="10"/>
    </row>
    <row r="41" spans="1:6">
      <c r="A41" s="11" t="s">
        <v>9</v>
      </c>
      <c r="B41" s="22" t="s">
        <v>71</v>
      </c>
      <c r="C41" s="12" t="s">
        <v>59</v>
      </c>
      <c r="D41" s="13">
        <v>1</v>
      </c>
      <c r="E41" s="13">
        <f>2354+235.4</f>
        <v>2589.4</v>
      </c>
      <c r="F41" s="10">
        <f t="shared" si="1"/>
        <v>2589.4</v>
      </c>
    </row>
    <row r="42" spans="1:6">
      <c r="A42" s="11" t="s">
        <v>12</v>
      </c>
      <c r="B42" s="23" t="s">
        <v>68</v>
      </c>
      <c r="C42" s="12" t="s">
        <v>61</v>
      </c>
      <c r="D42" s="13">
        <v>1</v>
      </c>
      <c r="E42" s="13">
        <f>465+46.5</f>
        <v>511.5</v>
      </c>
      <c r="F42" s="10">
        <f t="shared" si="1"/>
        <v>511.5</v>
      </c>
    </row>
    <row r="43" spans="1:6">
      <c r="A43" s="11" t="s">
        <v>51</v>
      </c>
      <c r="B43" s="22" t="s">
        <v>72</v>
      </c>
      <c r="C43" s="12" t="s">
        <v>57</v>
      </c>
      <c r="D43" s="13">
        <v>1</v>
      </c>
      <c r="E43" s="13">
        <f>518+51.8</f>
        <v>569.8</v>
      </c>
      <c r="F43" s="10">
        <f t="shared" si="1"/>
        <v>569.8</v>
      </c>
    </row>
    <row r="44" ht="30" spans="1:6">
      <c r="A44" s="18">
        <v>5</v>
      </c>
      <c r="B44" s="21" t="s">
        <v>73</v>
      </c>
      <c r="C44" s="17" t="s">
        <v>57</v>
      </c>
      <c r="D44" s="13">
        <v>1</v>
      </c>
      <c r="E44" s="13"/>
      <c r="F44" s="10"/>
    </row>
    <row r="45" spans="1:6">
      <c r="A45" s="11" t="s">
        <v>9</v>
      </c>
      <c r="B45" s="22" t="s">
        <v>74</v>
      </c>
      <c r="C45" s="12" t="s">
        <v>59</v>
      </c>
      <c r="D45" s="13">
        <v>1</v>
      </c>
      <c r="E45" s="13">
        <f>3097+309.7</f>
        <v>3406.7</v>
      </c>
      <c r="F45" s="10">
        <f t="shared" si="1"/>
        <v>3406.7</v>
      </c>
    </row>
    <row r="46" spans="1:6">
      <c r="A46" s="11" t="s">
        <v>12</v>
      </c>
      <c r="B46" s="23" t="s">
        <v>68</v>
      </c>
      <c r="C46" s="12" t="s">
        <v>61</v>
      </c>
      <c r="D46" s="13">
        <v>1</v>
      </c>
      <c r="E46" s="13">
        <f>465+46.5</f>
        <v>511.5</v>
      </c>
      <c r="F46" s="10">
        <f t="shared" si="1"/>
        <v>511.5</v>
      </c>
    </row>
    <row r="47" spans="1:6">
      <c r="A47" s="11" t="s">
        <v>51</v>
      </c>
      <c r="B47" s="22" t="s">
        <v>75</v>
      </c>
      <c r="C47" s="12" t="s">
        <v>57</v>
      </c>
      <c r="D47" s="13">
        <v>1</v>
      </c>
      <c r="E47" s="13">
        <f>687+68.7</f>
        <v>755.7</v>
      </c>
      <c r="F47" s="10">
        <f t="shared" si="1"/>
        <v>755.7</v>
      </c>
    </row>
    <row r="48" ht="30" spans="1:6">
      <c r="A48" s="18">
        <v>6</v>
      </c>
      <c r="B48" s="21" t="s">
        <v>76</v>
      </c>
      <c r="C48" s="17" t="s">
        <v>57</v>
      </c>
      <c r="D48" s="13">
        <v>1</v>
      </c>
      <c r="E48" s="13"/>
      <c r="F48" s="10"/>
    </row>
    <row r="49" spans="1:6">
      <c r="A49" s="11" t="s">
        <v>9</v>
      </c>
      <c r="B49" s="22" t="s">
        <v>77</v>
      </c>
      <c r="C49" s="12" t="s">
        <v>59</v>
      </c>
      <c r="D49" s="13">
        <v>1</v>
      </c>
      <c r="E49" s="13">
        <f>4399+439.9</f>
        <v>4838.9</v>
      </c>
      <c r="F49" s="10">
        <f t="shared" si="1"/>
        <v>4838.9</v>
      </c>
    </row>
    <row r="50" spans="1:6">
      <c r="A50" s="11" t="s">
        <v>12</v>
      </c>
      <c r="B50" s="23" t="s">
        <v>78</v>
      </c>
      <c r="C50" s="12" t="s">
        <v>61</v>
      </c>
      <c r="D50" s="13">
        <v>1</v>
      </c>
      <c r="E50" s="13">
        <f>919+91.9</f>
        <v>1010.9</v>
      </c>
      <c r="F50" s="10">
        <f t="shared" si="1"/>
        <v>1010.9</v>
      </c>
    </row>
    <row r="51" ht="30" spans="1:6">
      <c r="A51" s="18">
        <v>7</v>
      </c>
      <c r="B51" s="21" t="s">
        <v>79</v>
      </c>
      <c r="C51" s="17" t="s">
        <v>57</v>
      </c>
      <c r="D51" s="13">
        <v>1</v>
      </c>
      <c r="E51" s="13"/>
      <c r="F51" s="10"/>
    </row>
    <row r="52" spans="1:6">
      <c r="A52" s="11" t="s">
        <v>9</v>
      </c>
      <c r="B52" s="22" t="s">
        <v>80</v>
      </c>
      <c r="C52" s="12" t="s">
        <v>59</v>
      </c>
      <c r="D52" s="13">
        <v>1</v>
      </c>
      <c r="E52" s="13">
        <f>835.3+8353</f>
        <v>9188.3</v>
      </c>
      <c r="F52" s="10">
        <f t="shared" si="1"/>
        <v>9188.3</v>
      </c>
    </row>
    <row r="53" spans="1:6">
      <c r="A53" s="11" t="s">
        <v>12</v>
      </c>
      <c r="B53" s="23" t="s">
        <v>81</v>
      </c>
      <c r="C53" s="12" t="s">
        <v>61</v>
      </c>
      <c r="D53" s="13">
        <v>1</v>
      </c>
      <c r="E53" s="13">
        <f>1977+197.7</f>
        <v>2174.7</v>
      </c>
      <c r="F53" s="10">
        <f t="shared" si="1"/>
        <v>2174.7</v>
      </c>
    </row>
    <row r="54" ht="30" spans="1:6">
      <c r="A54" s="18">
        <v>8</v>
      </c>
      <c r="B54" s="21" t="s">
        <v>82</v>
      </c>
      <c r="C54" s="17" t="s">
        <v>57</v>
      </c>
      <c r="D54" s="13">
        <v>1</v>
      </c>
      <c r="E54" s="13"/>
      <c r="F54" s="10"/>
    </row>
    <row r="55" spans="1:6">
      <c r="A55" s="11" t="s">
        <v>9</v>
      </c>
      <c r="B55" s="22" t="s">
        <v>83</v>
      </c>
      <c r="C55" s="12" t="s">
        <v>59</v>
      </c>
      <c r="D55" s="13">
        <v>1</v>
      </c>
      <c r="E55" s="13">
        <f>4399+439.9</f>
        <v>4838.9</v>
      </c>
      <c r="F55" s="10">
        <f t="shared" si="1"/>
        <v>4838.9</v>
      </c>
    </row>
    <row r="56" spans="1:6">
      <c r="A56" s="11" t="s">
        <v>12</v>
      </c>
      <c r="B56" s="23" t="s">
        <v>81</v>
      </c>
      <c r="C56" s="12" t="s">
        <v>61</v>
      </c>
      <c r="D56" s="13">
        <v>1</v>
      </c>
      <c r="E56" s="13">
        <f>1977+197.7</f>
        <v>2174.7</v>
      </c>
      <c r="F56" s="10">
        <f t="shared" si="1"/>
        <v>2174.7</v>
      </c>
    </row>
    <row r="57" ht="30" spans="1:6">
      <c r="A57" s="18">
        <v>9</v>
      </c>
      <c r="B57" s="21" t="s">
        <v>84</v>
      </c>
      <c r="C57" s="17" t="s">
        <v>57</v>
      </c>
      <c r="D57" s="13">
        <v>1</v>
      </c>
      <c r="E57" s="13"/>
      <c r="F57" s="10"/>
    </row>
    <row r="58" spans="1:6">
      <c r="A58" s="11" t="s">
        <v>9</v>
      </c>
      <c r="B58" s="22" t="s">
        <v>85</v>
      </c>
      <c r="C58" s="12" t="s">
        <v>59</v>
      </c>
      <c r="D58" s="13">
        <v>1</v>
      </c>
      <c r="E58" s="13">
        <f>12013+1201.3</f>
        <v>13214.3</v>
      </c>
      <c r="F58" s="10">
        <f t="shared" si="1"/>
        <v>13214.3</v>
      </c>
    </row>
    <row r="59" spans="1:6">
      <c r="A59" s="11" t="s">
        <v>12</v>
      </c>
      <c r="B59" s="23" t="s">
        <v>81</v>
      </c>
      <c r="C59" s="12" t="s">
        <v>61</v>
      </c>
      <c r="D59" s="13">
        <v>1</v>
      </c>
      <c r="E59" s="13">
        <f>1977+197.7</f>
        <v>2174.7</v>
      </c>
      <c r="F59" s="10">
        <f t="shared" si="1"/>
        <v>2174.7</v>
      </c>
    </row>
    <row r="60" s="2" customFormat="1" ht="30" spans="1:6">
      <c r="A60" s="24" t="s">
        <v>86</v>
      </c>
      <c r="B60" s="21" t="s">
        <v>87</v>
      </c>
      <c r="C60" s="13"/>
      <c r="D60" s="13"/>
      <c r="E60" s="13"/>
      <c r="F60" s="10"/>
    </row>
    <row r="61" s="2" customFormat="1" spans="1:6">
      <c r="A61" s="11" t="s">
        <v>9</v>
      </c>
      <c r="B61" s="22" t="s">
        <v>88</v>
      </c>
      <c r="C61" s="12" t="s">
        <v>59</v>
      </c>
      <c r="D61" s="13">
        <v>1</v>
      </c>
      <c r="E61" s="13">
        <f>1760+176</f>
        <v>1936</v>
      </c>
      <c r="F61" s="10">
        <f t="shared" si="1"/>
        <v>1936</v>
      </c>
    </row>
    <row r="62" s="2" customFormat="1" spans="1:6">
      <c r="A62" s="11" t="s">
        <v>12</v>
      </c>
      <c r="B62" s="22" t="s">
        <v>89</v>
      </c>
      <c r="C62" s="12" t="s">
        <v>61</v>
      </c>
      <c r="D62" s="13">
        <v>1</v>
      </c>
      <c r="E62" s="13">
        <f>200+20</f>
        <v>220</v>
      </c>
      <c r="F62" s="10">
        <f t="shared" si="1"/>
        <v>220</v>
      </c>
    </row>
    <row r="63" s="2" customFormat="1" spans="1:6">
      <c r="A63" s="11" t="s">
        <v>51</v>
      </c>
      <c r="B63" s="23" t="s">
        <v>60</v>
      </c>
      <c r="C63" s="12" t="s">
        <v>57</v>
      </c>
      <c r="D63" s="13">
        <v>1</v>
      </c>
      <c r="E63" s="13">
        <f>300+30</f>
        <v>330</v>
      </c>
      <c r="F63" s="10">
        <f t="shared" si="1"/>
        <v>330</v>
      </c>
    </row>
    <row r="64" s="2" customFormat="1" ht="30" spans="1:6">
      <c r="A64" s="24" t="s">
        <v>90</v>
      </c>
      <c r="B64" s="21" t="s">
        <v>91</v>
      </c>
      <c r="C64" s="13"/>
      <c r="D64" s="13"/>
      <c r="E64" s="13"/>
      <c r="F64" s="10"/>
    </row>
    <row r="65" s="2" customFormat="1" spans="1:6">
      <c r="A65" s="11" t="s">
        <v>9</v>
      </c>
      <c r="B65" s="22" t="s">
        <v>92</v>
      </c>
      <c r="C65" s="12" t="s">
        <v>59</v>
      </c>
      <c r="D65" s="13">
        <v>1</v>
      </c>
      <c r="E65" s="13">
        <f>1100+110</f>
        <v>1210</v>
      </c>
      <c r="F65" s="10">
        <f t="shared" si="1"/>
        <v>1210</v>
      </c>
    </row>
    <row r="66" s="2" customFormat="1" spans="1:6">
      <c r="A66" s="11" t="s">
        <v>12</v>
      </c>
      <c r="B66" s="22" t="s">
        <v>93</v>
      </c>
      <c r="C66" s="12" t="s">
        <v>61</v>
      </c>
      <c r="D66" s="13">
        <v>1</v>
      </c>
      <c r="E66" s="13">
        <f>200+20</f>
        <v>220</v>
      </c>
      <c r="F66" s="10">
        <f t="shared" si="1"/>
        <v>220</v>
      </c>
    </row>
    <row r="67" s="2" customFormat="1" spans="1:6">
      <c r="A67" s="11" t="s">
        <v>51</v>
      </c>
      <c r="B67" s="23" t="s">
        <v>60</v>
      </c>
      <c r="C67" s="12" t="s">
        <v>57</v>
      </c>
      <c r="D67" s="13">
        <v>1</v>
      </c>
      <c r="E67" s="13">
        <f>300+30</f>
        <v>330</v>
      </c>
      <c r="F67" s="10">
        <f t="shared" si="1"/>
        <v>330</v>
      </c>
    </row>
    <row r="68" spans="1:10">
      <c r="A68" s="26"/>
      <c r="B68" s="27" t="s">
        <v>94</v>
      </c>
      <c r="C68" s="26"/>
      <c r="D68" s="26"/>
      <c r="E68" s="26"/>
      <c r="F68" s="19">
        <f>SUM(F4:F67)</f>
        <v>93860.05</v>
      </c>
      <c r="G68" s="2"/>
      <c r="H68" s="2"/>
      <c r="I68" s="2"/>
      <c r="J68" s="2"/>
    </row>
    <row r="69" spans="7:10">
      <c r="G69" s="2"/>
      <c r="H69" s="2"/>
      <c r="I69" s="2"/>
      <c r="J69" s="2"/>
    </row>
    <row r="70" spans="7:10">
      <c r="G70" s="2"/>
      <c r="H70" s="2"/>
      <c r="I70" s="2"/>
      <c r="J70" s="2"/>
    </row>
    <row r="71" spans="7:10">
      <c r="G71" s="2"/>
      <c r="H71" s="2"/>
      <c r="I71" s="2"/>
      <c r="J71" s="2"/>
    </row>
    <row r="72" spans="7:10">
      <c r="G72" s="2"/>
      <c r="H72" s="2"/>
      <c r="I72" s="2"/>
      <c r="J72" s="2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2019年以来高标准农田建设项目集中维护项目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葵</cp:lastModifiedBy>
  <dcterms:created xsi:type="dcterms:W3CDTF">2025-03-10T15:12:00Z</dcterms:created>
  <dcterms:modified xsi:type="dcterms:W3CDTF">2025-05-07T12:31:14Z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79636A25C9024FE0B5F03FD239DE2978_13</vt:lpwstr>
  </property>
  <property fmtid="{D5CDD505-2E9C-101B-9397-08002B2CF9AE}" pid="3" name="KSOProductBuildVer">
    <vt:lpwstr>2052-12.1.0.20783</vt:lpwstr>
  </property>
</Properties>
</file>