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工作文件\2025年\杭锦旗2025年危桥控制价（财审，韩总那）\审定资料\C011线光前二桥危桥\工程量清单（杭锦旗C011线光前二桥危桥建设工程）\"/>
    </mc:Choice>
  </mc:AlternateContent>
  <xr:revisionPtr revIDLastSave="0" documentId="13_ncr:1_{18C08A03-BE99-47DA-9DE3-6B313878A2D1}" xr6:coauthVersionLast="47" xr6:coauthVersionMax="47" xr10:uidLastSave="{00000000-0000-0000-0000-000000000000}"/>
  <bookViews>
    <workbookView xWindow="-110" yWindow="-110" windowWidth="21820" windowHeight="13900" firstSheet="1" activeTab="8" xr2:uid="{00000000-000D-0000-FFFF-FFFF00000000}"/>
  </bookViews>
  <sheets>
    <sheet name="CDKOHSL" sheetId="20" state="hidden" r:id="rId1"/>
    <sheet name="说明" sheetId="18" r:id="rId2"/>
    <sheet name="100章" sheetId="4" r:id="rId3"/>
    <sheet name="200章" sheetId="21" r:id="rId4"/>
    <sheet name="300章" sheetId="22" r:id="rId5"/>
    <sheet name="400章" sheetId="23" r:id="rId6"/>
    <sheet name="600章" sheetId="16" r:id="rId7"/>
    <sheet name="700章" sheetId="24" r:id="rId8"/>
    <sheet name="汇总表" sheetId="3" r:id="rId9"/>
  </sheets>
  <definedNames>
    <definedName name="_xlnm.Print_Area" localSheetId="2">'100章'!$A$1:$F$23</definedName>
    <definedName name="_xlnm.Print_Area" localSheetId="1">说明!$A$1:$A$22</definedName>
    <definedName name="_xlnm.Print_Titles" localSheetId="2">'100章'!$2:$5</definedName>
    <definedName name="_xlnm.Print_Titles" localSheetId="3">'200章'!$1:$4</definedName>
    <definedName name="_xlnm.Print_Titles" localSheetId="4">'300章'!$1:$4</definedName>
    <definedName name="_xlnm.Print_Titles" localSheetId="5">'400章'!$1:$4</definedName>
    <definedName name="_xlnm.Print_Titles" localSheetId="6">'600章'!$1:$4</definedName>
    <definedName name="_xlnm.Print_Titles" localSheetId="7">'700章'!$1:$4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 i="23" l="1"/>
  <c r="F20" i="4"/>
  <c r="F6" i="24"/>
  <c r="F7" i="24"/>
  <c r="F8" i="24"/>
  <c r="F9" i="24"/>
  <c r="F10" i="24"/>
  <c r="F11" i="24"/>
  <c r="F12" i="24"/>
  <c r="F13" i="24"/>
  <c r="F14" i="24"/>
  <c r="F15" i="24"/>
  <c r="F16" i="24"/>
  <c r="F17" i="24"/>
  <c r="F18" i="24"/>
  <c r="F19" i="24"/>
  <c r="F20" i="24"/>
  <c r="F21" i="24"/>
  <c r="F22" i="24"/>
  <c r="F23" i="24"/>
  <c r="F24" i="24"/>
  <c r="F6" i="16"/>
  <c r="F7" i="16"/>
  <c r="F8" i="16"/>
  <c r="F9" i="16"/>
  <c r="F10" i="16"/>
  <c r="F11" i="16"/>
  <c r="F25" i="16" s="1"/>
  <c r="D10" i="3" s="1"/>
  <c r="F12" i="16"/>
  <c r="F13" i="16"/>
  <c r="F14" i="16"/>
  <c r="F15" i="16"/>
  <c r="F16" i="16"/>
  <c r="F17" i="16"/>
  <c r="F18" i="16"/>
  <c r="F19" i="16"/>
  <c r="F20" i="16"/>
  <c r="F21" i="16"/>
  <c r="F22" i="16"/>
  <c r="F23" i="16"/>
  <c r="F24" i="16"/>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6" i="23"/>
  <c r="F47" i="23"/>
  <c r="F6" i="22"/>
  <c r="F7" i="22"/>
  <c r="F8" i="22"/>
  <c r="F9" i="22"/>
  <c r="F10" i="22"/>
  <c r="F11" i="22"/>
  <c r="F12" i="22"/>
  <c r="F13" i="22"/>
  <c r="F14" i="22"/>
  <c r="F15" i="22"/>
  <c r="F16" i="22"/>
  <c r="F17" i="22"/>
  <c r="F18" i="22"/>
  <c r="F19" i="22"/>
  <c r="F20" i="22"/>
  <c r="F21" i="22"/>
  <c r="F22" i="22"/>
  <c r="F23" i="22"/>
  <c r="F24" i="22"/>
  <c r="F6" i="21"/>
  <c r="F7" i="21"/>
  <c r="F8" i="21"/>
  <c r="F9" i="21"/>
  <c r="F10" i="21"/>
  <c r="F11" i="21"/>
  <c r="F12" i="21"/>
  <c r="F13" i="21"/>
  <c r="F14" i="21"/>
  <c r="F15" i="21"/>
  <c r="F16" i="21"/>
  <c r="F17" i="21"/>
  <c r="F18" i="21"/>
  <c r="F19" i="21"/>
  <c r="F20" i="21"/>
  <c r="F21" i="21"/>
  <c r="F22" i="21"/>
  <c r="F23" i="21"/>
  <c r="F24" i="21"/>
  <c r="F7" i="4"/>
  <c r="F10" i="4"/>
  <c r="F11" i="4"/>
  <c r="F12" i="4"/>
  <c r="F13" i="4"/>
  <c r="F14" i="4"/>
  <c r="F15" i="4"/>
  <c r="F16" i="4"/>
  <c r="F17" i="4"/>
  <c r="F18" i="4"/>
  <c r="F19" i="4"/>
  <c r="F21" i="4"/>
  <c r="F22" i="4"/>
  <c r="F6" i="4"/>
  <c r="A3" i="24"/>
  <c r="A3" i="16"/>
  <c r="A3" i="23"/>
  <c r="A3" i="22"/>
  <c r="A3" i="21"/>
  <c r="A4" i="4"/>
  <c r="F5" i="24"/>
  <c r="F5" i="16"/>
  <c r="F5" i="22"/>
  <c r="F5" i="23"/>
  <c r="F5" i="21"/>
  <c r="F25" i="22" l="1"/>
  <c r="D7" i="3" s="1"/>
  <c r="F48" i="23"/>
  <c r="D8" i="3" s="1"/>
  <c r="F25" i="24"/>
  <c r="D11" i="3" s="1"/>
  <c r="F25" i="21"/>
  <c r="D6" i="3" s="1"/>
  <c r="E8" i="4" l="1"/>
  <c r="F8" i="4" s="1"/>
  <c r="E9" i="4" l="1"/>
  <c r="F9" i="4" s="1"/>
  <c r="F23" i="4" s="1"/>
  <c r="D5" i="3" s="1"/>
  <c r="D12" i="3" s="1"/>
  <c r="D17" i="3" l="1"/>
  <c r="D14" i="3"/>
</calcChain>
</file>

<file path=xl/sharedStrings.xml><?xml version="1.0" encoding="utf-8"?>
<sst xmlns="http://schemas.openxmlformats.org/spreadsheetml/2006/main" count="331" uniqueCount="211">
  <si>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</si>
  <si>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</si>
  <si>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</si>
  <si>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</si>
  <si>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</si>
  <si>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</si>
  <si>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</si>
  <si>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</si>
  <si>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</si>
  <si>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</si>
  <si>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</si>
  <si>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</si>
  <si>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</si>
  <si>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</si>
  <si>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</si>
  <si>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</si>
  <si>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</si>
  <si>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</si>
  <si>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</si>
  <si>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</si>
  <si>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</si>
  <si>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</si>
  <si>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</si>
  <si>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</si>
  <si>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</si>
  <si>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</si>
  <si>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</si>
  <si>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</si>
  <si>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</si>
  <si>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</si>
  <si>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</si>
  <si>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</si>
  <si>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</si>
  <si>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</si>
  <si>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</si>
  <si>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</si>
  <si>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</si>
  <si>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</si>
  <si>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</si>
  <si>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</si>
  <si>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</si>
  <si>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</si>
  <si>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</si>
  <si>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</si>
  <si>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</si>
  <si>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</si>
  <si>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</si>
  <si>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</si>
  <si>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</si>
  <si>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</si>
  <si>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</si>
  <si>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</si>
  <si>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</si>
  <si>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</si>
  <si>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</si>
  <si>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</si>
  <si>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</si>
  <si>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</si>
  <si>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</si>
  <si>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</si>
  <si>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</si>
  <si>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</si>
  <si>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</si>
  <si>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</si>
  <si>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</si>
  <si>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200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</si>
  <si>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300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</si>
  <si>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</si>
  <si>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600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</si>
  <si>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700</t>
    </r>
    <r>
      <rPr>
        <b/>
        <sz val="13"/>
        <rFont val="黑体"/>
        <family val="3"/>
        <charset val="134"/>
      </rPr>
      <t>章</t>
    </r>
    <r>
      <rPr>
        <b/>
        <sz val="13"/>
        <rFont val="Arial"/>
        <family val="2"/>
      </rPr>
      <t xml:space="preserve"> </t>
    </r>
    <r>
      <rPr>
        <b/>
        <sz val="13"/>
        <rFont val="黑体"/>
        <family val="3"/>
        <charset val="134"/>
      </rPr>
      <t>绿化及环境保护设施</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</si>
  <si>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700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</si>
  <si>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</si>
  <si>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</si>
  <si>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</si>
  <si>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</si>
  <si>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</si>
  <si>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</si>
  <si>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</si>
  <si>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</si>
  <si>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</si>
  <si>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</si>
  <si>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</si>
  <si>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</si>
  <si>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</si>
  <si>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</si>
  <si>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</si>
  <si>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</si>
  <si>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</si>
  <si>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600</t>
    </r>
    <r>
      <rPr>
        <b/>
        <sz val="13"/>
        <rFont val="黑体"/>
        <family val="3"/>
        <charset val="134"/>
      </rPr>
      <t>章</t>
    </r>
    <r>
      <rPr>
        <b/>
        <sz val="13"/>
        <rFont val="Arial"/>
        <family val="2"/>
      </rPr>
      <t xml:space="preserve"> </t>
    </r>
    <r>
      <rPr>
        <b/>
        <sz val="13"/>
        <rFont val="黑体"/>
        <family val="3"/>
        <charset val="134"/>
      </rPr>
      <t>交通安全设施</t>
    </r>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</si>
  <si>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</si>
  <si>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</si>
  <si>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</si>
  <si>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</si>
  <si>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300</t>
    </r>
    <r>
      <rPr>
        <b/>
        <sz val="13"/>
        <rFont val="黑体"/>
        <family val="3"/>
        <charset val="134"/>
      </rPr>
      <t>章</t>
    </r>
    <r>
      <rPr>
        <b/>
        <sz val="13"/>
        <rFont val="Arial"/>
        <family val="2"/>
      </rPr>
      <t xml:space="preserve"> </t>
    </r>
    <r>
      <rPr>
        <b/>
        <sz val="13"/>
        <rFont val="黑体"/>
        <family val="3"/>
        <charset val="134"/>
      </rPr>
      <t>路面</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</si>
  <si>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200</t>
    </r>
    <r>
      <rPr>
        <b/>
        <sz val="13"/>
        <rFont val="黑体"/>
        <family val="3"/>
        <charset val="134"/>
      </rPr>
      <t>章</t>
    </r>
    <r>
      <rPr>
        <b/>
        <sz val="13"/>
        <rFont val="Arial"/>
        <family val="2"/>
      </rPr>
      <t xml:space="preserve"> </t>
    </r>
    <r>
      <rPr>
        <b/>
        <sz val="13"/>
        <rFont val="黑体"/>
        <family val="3"/>
        <charset val="134"/>
      </rPr>
      <t>路基</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</si>
  <si>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</si>
  <si>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</si>
  <si>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</si>
  <si>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t>103-6</t>
  </si>
  <si>
    <t>临时交通安全设施</t>
    <phoneticPr fontId="2" type="noConversion"/>
  </si>
  <si>
    <r>
      <rPr>
        <b/>
        <sz val="11"/>
        <rFont val="宋体"/>
        <family val="3"/>
        <charset val="134"/>
      </rPr>
      <t>合同段编号：</t>
    </r>
    <r>
      <rPr>
        <b/>
        <sz val="11"/>
        <rFont val="宋体"/>
        <family val="2"/>
        <charset val="134"/>
      </rPr>
      <t>杭锦旗</t>
    </r>
    <r>
      <rPr>
        <b/>
        <sz val="11"/>
        <rFont val="Arial"/>
        <family val="2"/>
      </rPr>
      <t>C011</t>
    </r>
    <r>
      <rPr>
        <b/>
        <sz val="11"/>
        <rFont val="宋体"/>
        <family val="2"/>
        <charset val="134"/>
      </rPr>
      <t>线光前二桥危桥建设工程</t>
    </r>
    <phoneticPr fontId="2" type="noConversion"/>
  </si>
  <si>
    <t>暂列金额（无）</t>
    <phoneticPr fontId="2" type="noConversion"/>
  </si>
  <si>
    <t>场地清理</t>
  </si>
  <si>
    <t>202-2</t>
  </si>
  <si>
    <t>挖除旧路面</t>
  </si>
  <si>
    <t>-a</t>
  </si>
  <si>
    <t>水泥混凝土路面</t>
  </si>
  <si>
    <t>-b</t>
  </si>
  <si>
    <t>沥青混凝土路面(5cm)</t>
  </si>
  <si>
    <t>-c</t>
  </si>
  <si>
    <t>稳定碎石基层(20cm)</t>
  </si>
  <si>
    <t>-d</t>
  </si>
  <si>
    <t>砂砾土路肩</t>
  </si>
  <si>
    <t>202-3</t>
  </si>
  <si>
    <t>拆除结构物</t>
  </si>
  <si>
    <t>砖、石及其他砌体结构</t>
  </si>
  <si>
    <t>金属结构</t>
  </si>
  <si>
    <t>kg</t>
  </si>
  <si>
    <t>挖方路基</t>
  </si>
  <si>
    <t>203-1</t>
  </si>
  <si>
    <t>路基挖方</t>
  </si>
  <si>
    <t>挖土方</t>
  </si>
  <si>
    <t>护坡、护面墙</t>
  </si>
  <si>
    <t>208-1</t>
  </si>
  <si>
    <t>护坡垫层</t>
  </si>
  <si>
    <t>砂砾垫层</t>
  </si>
  <si>
    <t>208-4</t>
  </si>
  <si>
    <t>混凝土护坡</t>
  </si>
  <si>
    <t>现浇混凝土骨架护坡(C30)</t>
  </si>
  <si>
    <t>混凝土预制件骨架护坡(C25)</t>
  </si>
  <si>
    <t>-e</t>
  </si>
  <si>
    <t>浆砌片石(M10)</t>
  </si>
  <si>
    <r>
      <t>m</t>
    </r>
    <r>
      <rPr>
        <vertAlign val="superscript"/>
        <sz val="10"/>
        <rFont val="Arial"/>
        <family val="2"/>
      </rPr>
      <t>3</t>
    </r>
    <phoneticPr fontId="2" type="noConversion"/>
  </si>
  <si>
    <t>垫层</t>
  </si>
  <si>
    <t>302-2</t>
  </si>
  <si>
    <t>厚70mm(找平层)</t>
  </si>
  <si>
    <t>水泥混凝土面板</t>
  </si>
  <si>
    <t>312-1</t>
  </si>
  <si>
    <t>厚180mm(C35混凝土弯拉强度4.0MPa)</t>
  </si>
  <si>
    <t>路肩培土、中央分隔带回填土、土路肩加固及路缘石</t>
  </si>
  <si>
    <t>313-1</t>
  </si>
  <si>
    <t>路肩培土</t>
  </si>
  <si>
    <t>钢筋</t>
  </si>
  <si>
    <t>403-1</t>
  </si>
  <si>
    <t>基础钢筋(含灌注桩、承台、桩系梁、沉桩、沉井等)</t>
  </si>
  <si>
    <t>光圆钢筋(HPB235、HPB300)</t>
  </si>
  <si>
    <t>带肋钢筋(HRB335、HRB400)</t>
  </si>
  <si>
    <t>403-2</t>
  </si>
  <si>
    <t>下部结构钢筋</t>
  </si>
  <si>
    <t>403-3</t>
  </si>
  <si>
    <t>上部结构钢筋</t>
  </si>
  <si>
    <t>403-4</t>
  </si>
  <si>
    <t>附属结构钢筋</t>
  </si>
  <si>
    <t>钻孔灌注桩</t>
  </si>
  <si>
    <t>405-1</t>
  </si>
  <si>
    <t>陆上钻孔灌注桩</t>
  </si>
  <si>
    <t>m</t>
  </si>
  <si>
    <t>结构混凝土工程</t>
  </si>
  <si>
    <t>410-2</t>
  </si>
  <si>
    <t>混凝土下部结构</t>
  </si>
  <si>
    <t>C35混凝土耳背墙</t>
  </si>
  <si>
    <t>C40混凝土盖梁</t>
  </si>
  <si>
    <t>C40混凝土</t>
  </si>
  <si>
    <t>C40封端混凝土</t>
  </si>
  <si>
    <t>410-6</t>
  </si>
  <si>
    <t>现浇混凝土附属结构</t>
  </si>
  <si>
    <t>C20素混凝土</t>
  </si>
  <si>
    <t>C30混凝土</t>
  </si>
  <si>
    <t>C35混凝土</t>
  </si>
  <si>
    <t>预应力混凝土工程</t>
  </si>
  <si>
    <t>411-2</t>
  </si>
  <si>
    <t>先张法预应力钢绞线</t>
  </si>
  <si>
    <t>411-8</t>
  </si>
  <si>
    <t>预制预应力混凝土上部结构</t>
  </si>
  <si>
    <t>C50混凝土空心板</t>
  </si>
  <si>
    <t>桥面铺装</t>
  </si>
  <si>
    <t>415-2</t>
  </si>
  <si>
    <t>水泥混凝土桥面铺装</t>
  </si>
  <si>
    <t>C50现浇混凝土</t>
  </si>
  <si>
    <t>415-4</t>
  </si>
  <si>
    <t>桥面排水</t>
  </si>
  <si>
    <t>竖、横向集中排水管</t>
  </si>
  <si>
    <t>-a-1</t>
  </si>
  <si>
    <t>铸铁管</t>
  </si>
  <si>
    <t>桥梁支座</t>
  </si>
  <si>
    <t>416-1</t>
  </si>
  <si>
    <t>板式橡胶支座</t>
  </si>
  <si>
    <t>个</t>
  </si>
  <si>
    <t>GBZY 200X42(NR)</t>
  </si>
  <si>
    <t>桥梁接缝和伸缩装置</t>
  </si>
  <si>
    <t>417-1</t>
  </si>
  <si>
    <t>橡胶伸缩装置</t>
  </si>
  <si>
    <t>417-2</t>
  </si>
  <si>
    <t>模数式伸缩装置</t>
  </si>
  <si>
    <t>道路交通标志</t>
  </si>
  <si>
    <t>604-1</t>
  </si>
  <si>
    <t>单柱式交通标志</t>
  </si>
  <si>
    <t>○600+○600</t>
  </si>
  <si>
    <t>附着式□530×340</t>
  </si>
  <si>
    <t>604-14</t>
  </si>
  <si>
    <t>道口标注</t>
  </si>
  <si>
    <t>道路交通标线</t>
  </si>
  <si>
    <t>605-1</t>
  </si>
  <si>
    <t>热熔型涂料路面标线</t>
  </si>
  <si>
    <t>热熔标线</t>
  </si>
  <si>
    <t>撒播草种和铺植草皮</t>
  </si>
  <si>
    <t>703-1</t>
  </si>
  <si>
    <t>撒播草种(含喷播)</t>
  </si>
  <si>
    <r>
      <t>m</t>
    </r>
    <r>
      <rPr>
        <vertAlign val="superscript"/>
        <sz val="10"/>
        <rFont val="Arial"/>
        <family val="2"/>
      </rPr>
      <t>2</t>
    </r>
    <phoneticPr fontId="2" type="noConversion"/>
  </si>
  <si>
    <r>
      <t xml:space="preserve">         4.3</t>
    </r>
    <r>
      <rPr>
        <sz val="12"/>
        <rFont val="宋体"/>
        <family val="3"/>
        <charset val="134"/>
      </rPr>
      <t>临时交通安全设施</t>
    </r>
    <r>
      <rPr>
        <sz val="12"/>
        <rFont val="宋体"/>
        <family val="3"/>
        <charset val="134"/>
      </rPr>
      <t xml:space="preserve">以总额为单位计量，由承包人包干使用。计价中包括图纸所示及为保证工程安全、顺利完成所设置的所有临时交通安全设施的修建、养护、拆除等相关内容。
</t>
    </r>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</si>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</sst>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6"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b/>
      <u/>
      <sz val="12"/>
      <name val="宋体"/>
      <family val="3"/>
      <charset val="134"/>
    </font>
    <font>
      <sz val="10"/>
      <name val="宋体"/>
      <family val="2"/>
      <charset val="134"/>
    </font>
    <font>
      <b/>
      <sz val="11"/>
      <name val="宋体"/>
      <family val="2"/>
      <charset val="134"/>
    </font>
    <font>
      <b/>
      <sz val="11"/>
      <name val="Arial"/>
      <family val="3"/>
      <charset val="134"/>
    </font>
    <font>
      <vertAlign val="superscript"/>
      <sz val="10"/>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76" fontId="1" fillId="0" borderId="0" applyFont="0" applyFill="0" applyBorder="0" applyAlignment="0" applyProtection="0">
      <alignment vertical="center"/>
    </xf>
    <xf numFmtId="0" fontId="19" fillId="0" borderId="0"/>
  </cellStyleXfs>
  <cellXfs count="88">
    <xf numFmtId="0" fontId="0" fillId="0" borderId="0" xfId="0" applyAlignment="1">
      <alignment vertical="center"/>
    </xf>
    <xf numFmtId="0" fontId="6" fillId="0" borderId="0" xfId="0" applyFont="1" applyAlignment="1">
      <alignment horizontal="left" vertical="center"/>
    </xf>
    <xf numFmtId="0" fontId="10" fillId="0" borderId="0" xfId="0" applyFont="1"/>
    <xf numFmtId="0" fontId="10" fillId="0" borderId="1" xfId="0" applyFont="1" applyBorder="1" applyAlignment="1">
      <alignment horizontal="center" vertical="center" wrapText="1"/>
    </xf>
    <xf numFmtId="3" fontId="10" fillId="0" borderId="1" xfId="1"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1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14" fillId="0" borderId="0" xfId="0" applyFont="1"/>
    <xf numFmtId="0" fontId="13" fillId="0" borderId="1" xfId="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10" fillId="0" borderId="1" xfId="0" applyFont="1" applyBorder="1"/>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2" applyFont="1" applyAlignment="1">
      <alignment vertical="distributed"/>
    </xf>
    <xf numFmtId="0" fontId="18" fillId="0" borderId="0" xfId="2" applyFont="1" applyAlignment="1">
      <alignment vertical="distributed"/>
    </xf>
    <xf numFmtId="0" fontId="10" fillId="0" borderId="0" xfId="2" applyFont="1" applyAlignment="1">
      <alignment vertical="center"/>
    </xf>
    <xf numFmtId="0" fontId="18" fillId="0" borderId="0" xfId="2" applyFont="1" applyAlignment="1">
      <alignment vertical="center"/>
    </xf>
    <xf numFmtId="0" fontId="12" fillId="0" borderId="0" xfId="2"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20" fillId="0" borderId="0" xfId="0" applyFont="1" applyAlignment="1">
      <alignment horizontal="center" vertical="center"/>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20" fillId="0" borderId="0" xfId="0" applyFont="1" applyAlignment="1">
      <alignment horizontal="left" vertical="center"/>
    </xf>
    <xf numFmtId="0" fontId="7" fillId="0" borderId="1" xfId="0" applyFont="1" applyBorder="1" applyAlignment="1">
      <alignment horizontal="center" vertical="center" readingOrder="1"/>
    </xf>
    <xf numFmtId="0" fontId="7" fillId="0" borderId="1" xfId="0" applyFont="1" applyBorder="1" applyAlignment="1">
      <alignment horizontal="center" vertical="center" wrapText="1" readingOrder="1"/>
    </xf>
    <xf numFmtId="0" fontId="12" fillId="0" borderId="0" xfId="2" applyFont="1" applyAlignment="1" applyProtection="1">
      <alignment horizontal="justify" vertical="center" wrapText="1"/>
      <protection hidden="1"/>
    </xf>
    <xf numFmtId="0" fontId="32" fillId="0" borderId="1" xfId="0" applyFont="1" applyBorder="1" applyAlignment="1">
      <alignment vertical="center" wrapText="1" shrinkToFit="1"/>
    </xf>
    <xf numFmtId="0" fontId="34" fillId="0" borderId="0" xfId="0" applyFont="1" applyAlignment="1">
      <alignment horizontal="left" vertical="center"/>
    </xf>
    <xf numFmtId="0" fontId="26" fillId="0" borderId="1" xfId="0" applyFont="1" applyBorder="1" applyAlignment="1">
      <alignment horizontal="center" vertical="center" readingOrder="1"/>
    </xf>
    <xf numFmtId="0" fontId="10" fillId="0" borderId="1" xfId="0" applyNumberFormat="1" applyFont="1" applyBorder="1" applyAlignment="1">
      <alignment horizontal="center" vertical="center"/>
    </xf>
    <xf numFmtId="0" fontId="11" fillId="0" borderId="0" xfId="2" applyFont="1" applyAlignment="1">
      <alignment vertical="center"/>
    </xf>
    <xf numFmtId="0" fontId="12" fillId="0" borderId="0" xfId="2" applyFont="1" applyFill="1" applyAlignment="1">
      <alignment vertical="center" wrapText="1"/>
    </xf>
    <xf numFmtId="0" fontId="12" fillId="0" borderId="0" xfId="0" applyFont="1" applyFill="1" applyAlignment="1">
      <alignment vertical="center" wrapText="1"/>
    </xf>
  </cellXfs>
  <cellStyles count="3">
    <cellStyle name="常规" xfId="0" builtinId="0"/>
    <cellStyle name="千位分隔" xfId="1" builtinId="3"/>
    <cellStyle name="样式 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zoomScaleNormal="100" workbookViewId="0">
      <selection activeCell="C5" sqref="C5"/>
    </sheetView>
  </sheetViews>
  <sheetFormatPr defaultColWidth="9" defaultRowHeight="31" x14ac:dyDescent="0.25"/>
  <cols>
    <col min="1" max="1" width="75.08203125" style="34" customWidth="1"/>
    <col min="2" max="2" width="0.83203125" style="34" customWidth="1"/>
    <col min="3" max="52" width="9" style="35"/>
    <col min="53" max="16384" width="9" style="34"/>
  </cols>
  <sheetData>
    <row r="1" spans="1:3" ht="42" customHeight="1" x14ac:dyDescent="0.25">
      <c r="A1" s="33" t="s">
        <v>10</v>
      </c>
    </row>
    <row r="2" spans="1:3" ht="40" customHeight="1" x14ac:dyDescent="0.25">
      <c r="A2" s="36" t="s">
        <v>11</v>
      </c>
    </row>
    <row r="3" spans="1:3" ht="76" x14ac:dyDescent="0.25">
      <c r="A3" s="37" t="s">
        <v>12</v>
      </c>
    </row>
    <row r="4" spans="1:3" ht="46" x14ac:dyDescent="0.25">
      <c r="A4" s="34" t="s">
        <v>13</v>
      </c>
    </row>
    <row r="5" spans="1:3" ht="92" x14ac:dyDescent="0.25">
      <c r="A5" s="87" t="s">
        <v>210</v>
      </c>
      <c r="C5" s="68"/>
    </row>
    <row r="6" spans="1:3" ht="76" x14ac:dyDescent="0.25">
      <c r="A6" s="34" t="s">
        <v>14</v>
      </c>
    </row>
    <row r="7" spans="1:3" ht="46" x14ac:dyDescent="0.25">
      <c r="A7" s="34" t="s">
        <v>15</v>
      </c>
    </row>
    <row r="8" spans="1:3" ht="46" x14ac:dyDescent="0.25">
      <c r="A8" s="34" t="s">
        <v>16</v>
      </c>
    </row>
    <row r="9" spans="1:3" ht="46" x14ac:dyDescent="0.25">
      <c r="A9" s="34" t="s">
        <v>17</v>
      </c>
    </row>
    <row r="10" spans="1:3" ht="40" customHeight="1" x14ac:dyDescent="0.25">
      <c r="A10" s="36" t="s">
        <v>18</v>
      </c>
    </row>
    <row r="11" spans="1:3" ht="46" x14ac:dyDescent="0.25">
      <c r="A11" s="34" t="s">
        <v>86</v>
      </c>
    </row>
    <row r="12" spans="1:3" ht="61" x14ac:dyDescent="0.25">
      <c r="A12" s="34" t="s">
        <v>19</v>
      </c>
    </row>
    <row r="13" spans="1:3" ht="61" x14ac:dyDescent="0.25">
      <c r="A13" s="34" t="s">
        <v>20</v>
      </c>
    </row>
    <row r="14" spans="1:3" ht="61" x14ac:dyDescent="0.25">
      <c r="A14" s="34" t="s">
        <v>21</v>
      </c>
    </row>
    <row r="15" spans="1:3" ht="46" x14ac:dyDescent="0.25">
      <c r="A15" s="34" t="s">
        <v>22</v>
      </c>
    </row>
    <row r="16" spans="1:3" x14ac:dyDescent="0.25">
      <c r="A16" s="34" t="s">
        <v>23</v>
      </c>
    </row>
    <row r="17" spans="1:52" x14ac:dyDescent="0.25">
      <c r="A17" s="34" t="s">
        <v>96</v>
      </c>
    </row>
    <row r="18" spans="1:52" ht="40" customHeight="1" x14ac:dyDescent="0.25">
      <c r="A18" s="38" t="s">
        <v>24</v>
      </c>
    </row>
    <row r="19" spans="1:52" ht="40" customHeight="1" x14ac:dyDescent="0.25">
      <c r="A19" s="38" t="s">
        <v>25</v>
      </c>
    </row>
    <row r="20" spans="1:52" s="41" customFormat="1" ht="109" x14ac:dyDescent="0.25">
      <c r="A20" s="80" t="s">
        <v>97</v>
      </c>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39" customFormat="1" ht="155" x14ac:dyDescent="0.25">
      <c r="A21" s="43" t="s">
        <v>95</v>
      </c>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39" customFormat="1" ht="61" x14ac:dyDescent="0.25">
      <c r="A22" s="86" t="s">
        <v>209</v>
      </c>
      <c r="D22" s="85"/>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row>
  </sheetData>
  <sheetProtection algorithmName="SHA-512" hashValue="348xTG1P+Ww/l1keB2SjlejS9jSB++EWlZLH0tuRywJLDdZGv67lbqt6WFyffsqgIKL65saffdXOUlyt4QQRJQ==" saltValue="a8yHg+U2WAHdlrDkJrk5VA=="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10" zoomScaleNormal="100" workbookViewId="0">
      <selection activeCell="E22" sqref="E22"/>
    </sheetView>
  </sheetViews>
  <sheetFormatPr defaultColWidth="9" defaultRowHeight="12.5" x14ac:dyDescent="0.25"/>
  <cols>
    <col min="1" max="1" width="8.58203125" style="47" customWidth="1"/>
    <col min="2" max="2" width="30.08203125" style="46" customWidth="1"/>
    <col min="3" max="3" width="5.58203125" style="47" customWidth="1"/>
    <col min="4" max="4" width="7.58203125" style="7" customWidth="1"/>
    <col min="5" max="5" width="11.58203125" style="48" customWidth="1"/>
    <col min="6" max="6" width="11.58203125" style="49" customWidth="1"/>
    <col min="7" max="16384" width="9" style="7"/>
  </cols>
  <sheetData>
    <row r="1" spans="1:7" ht="28.9" customHeight="1" x14ac:dyDescent="0.25">
      <c r="A1" s="45" t="s">
        <v>30</v>
      </c>
    </row>
    <row r="2" spans="1:7" s="50" customFormat="1" ht="30.75" customHeight="1" x14ac:dyDescent="0.25">
      <c r="A2" s="72" t="s">
        <v>31</v>
      </c>
      <c r="B2" s="72"/>
      <c r="C2" s="72"/>
      <c r="D2" s="72"/>
      <c r="E2" s="72"/>
      <c r="F2" s="72"/>
    </row>
    <row r="3" spans="1:7" s="51" customFormat="1" ht="22" customHeight="1" x14ac:dyDescent="0.25">
      <c r="A3" s="73" t="s">
        <v>32</v>
      </c>
      <c r="B3" s="73"/>
      <c r="C3" s="73"/>
      <c r="D3" s="73"/>
      <c r="E3" s="73"/>
      <c r="F3" s="73"/>
    </row>
    <row r="4" spans="1:7" s="23" customFormat="1" ht="18" customHeight="1" x14ac:dyDescent="0.3">
      <c r="A4" s="52" t="str">
        <f>汇总表!A3</f>
        <v>合同段编号：杭锦旗C011线光前二桥危桥建设工程</v>
      </c>
      <c r="B4" s="44"/>
      <c r="C4" s="22"/>
      <c r="D4" s="22"/>
      <c r="E4" s="29"/>
      <c r="F4" s="53" t="s">
        <v>33</v>
      </c>
    </row>
    <row r="5" spans="1:7" ht="27.25" customHeight="1" x14ac:dyDescent="0.25">
      <c r="A5" s="14" t="s">
        <v>34</v>
      </c>
      <c r="B5" s="54" t="s">
        <v>35</v>
      </c>
      <c r="C5" s="14" t="s">
        <v>36</v>
      </c>
      <c r="D5" s="14" t="s">
        <v>37</v>
      </c>
      <c r="E5" s="30" t="s">
        <v>38</v>
      </c>
      <c r="F5" s="14" t="s">
        <v>39</v>
      </c>
    </row>
    <row r="6" spans="1:7" ht="27.25" customHeight="1" x14ac:dyDescent="0.25">
      <c r="A6" s="5">
        <v>101</v>
      </c>
      <c r="B6" s="8" t="s">
        <v>40</v>
      </c>
      <c r="C6" s="5"/>
      <c r="D6" s="5"/>
      <c r="E6" s="30"/>
      <c r="F6" s="4" t="str">
        <f t="shared" ref="F6:F22" si="0">IF(E6&gt;0,ROUND(D6*E6,0),"")</f>
        <v/>
      </c>
    </row>
    <row r="7" spans="1:7" ht="27.25" customHeight="1" x14ac:dyDescent="0.25">
      <c r="A7" s="5" t="s">
        <v>8</v>
      </c>
      <c r="B7" s="8" t="s">
        <v>41</v>
      </c>
      <c r="C7" s="5"/>
      <c r="D7" s="5"/>
      <c r="E7" s="30"/>
      <c r="F7" s="4" t="str">
        <f t="shared" si="0"/>
        <v/>
      </c>
    </row>
    <row r="8" spans="1:7" ht="27.25" customHeight="1" x14ac:dyDescent="0.25">
      <c r="A8" s="5" t="s">
        <v>26</v>
      </c>
      <c r="B8" s="70" t="s">
        <v>87</v>
      </c>
      <c r="C8" s="5" t="s">
        <v>42</v>
      </c>
      <c r="D8" s="5">
        <v>1</v>
      </c>
      <c r="E8" s="31">
        <f>IF(E13=0,0,ROUND(SUM(F10:F22,SUM(汇总表!D6:D11))*0.003,0))</f>
        <v>0</v>
      </c>
      <c r="F8" s="4" t="str">
        <f t="shared" si="0"/>
        <v/>
      </c>
    </row>
    <row r="9" spans="1:7" ht="27.25" customHeight="1" x14ac:dyDescent="0.25">
      <c r="A9" s="5" t="s">
        <v>27</v>
      </c>
      <c r="B9" s="8" t="s">
        <v>43</v>
      </c>
      <c r="C9" s="5" t="s">
        <v>42</v>
      </c>
      <c r="D9" s="5">
        <v>1</v>
      </c>
      <c r="E9" s="31">
        <f>IF(E8=0,0,1000000*0.4%)</f>
        <v>0</v>
      </c>
      <c r="F9" s="4" t="str">
        <f>IF(E9&gt;=1000000*0.004,ROUND(D9*E9,0),"")</f>
        <v/>
      </c>
      <c r="G9" s="69"/>
    </row>
    <row r="10" spans="1:7" ht="27.25" customHeight="1" x14ac:dyDescent="0.25">
      <c r="A10" s="5">
        <v>102</v>
      </c>
      <c r="B10" s="8" t="s">
        <v>44</v>
      </c>
      <c r="C10" s="5"/>
      <c r="D10" s="3"/>
      <c r="E10" s="32"/>
      <c r="F10" s="4" t="str">
        <f t="shared" si="0"/>
        <v/>
      </c>
    </row>
    <row r="11" spans="1:7" ht="27.25" customHeight="1" x14ac:dyDescent="0.25">
      <c r="A11" s="5" t="s">
        <v>9</v>
      </c>
      <c r="B11" s="8" t="s">
        <v>45</v>
      </c>
      <c r="C11" s="5" t="s">
        <v>42</v>
      </c>
      <c r="D11" s="3">
        <v>1</v>
      </c>
      <c r="E11" s="32"/>
      <c r="F11" s="4" t="str">
        <f t="shared" si="0"/>
        <v/>
      </c>
    </row>
    <row r="12" spans="1:7" ht="27.25" customHeight="1" x14ac:dyDescent="0.25">
      <c r="A12" s="5" t="s">
        <v>1</v>
      </c>
      <c r="B12" s="8" t="s">
        <v>46</v>
      </c>
      <c r="C12" s="5" t="s">
        <v>42</v>
      </c>
      <c r="D12" s="3">
        <v>1</v>
      </c>
      <c r="E12" s="32"/>
      <c r="F12" s="4" t="str">
        <f t="shared" si="0"/>
        <v/>
      </c>
    </row>
    <row r="13" spans="1:7" ht="27.25" customHeight="1" x14ac:dyDescent="0.25">
      <c r="A13" s="5" t="s">
        <v>28</v>
      </c>
      <c r="B13" s="8" t="s">
        <v>47</v>
      </c>
      <c r="C13" s="5" t="s">
        <v>42</v>
      </c>
      <c r="D13" s="3">
        <v>1</v>
      </c>
      <c r="E13" s="32"/>
      <c r="F13" s="4" t="str">
        <f t="shared" si="0"/>
        <v/>
      </c>
      <c r="G13" s="7" t="s">
        <v>48</v>
      </c>
    </row>
    <row r="14" spans="1:7" ht="27.25" customHeight="1" x14ac:dyDescent="0.25">
      <c r="A14" s="5">
        <v>103</v>
      </c>
      <c r="B14" s="8" t="s">
        <v>49</v>
      </c>
      <c r="C14" s="5"/>
      <c r="D14" s="3"/>
      <c r="E14" s="32"/>
      <c r="F14" s="4" t="str">
        <f t="shared" si="0"/>
        <v/>
      </c>
    </row>
    <row r="15" spans="1:7" ht="27.25" customHeight="1" x14ac:dyDescent="0.25">
      <c r="A15" s="5" t="s">
        <v>4</v>
      </c>
      <c r="B15" s="8" t="s">
        <v>50</v>
      </c>
      <c r="C15" s="5" t="s">
        <v>0</v>
      </c>
      <c r="D15" s="3">
        <v>1</v>
      </c>
      <c r="E15" s="32"/>
      <c r="F15" s="4" t="str">
        <f t="shared" si="0"/>
        <v/>
      </c>
    </row>
    <row r="16" spans="1:7" ht="27.25" customHeight="1" x14ac:dyDescent="0.25">
      <c r="A16" s="5" t="s">
        <v>5</v>
      </c>
      <c r="B16" s="8" t="s">
        <v>51</v>
      </c>
      <c r="C16" s="5" t="s">
        <v>42</v>
      </c>
      <c r="D16" s="3">
        <v>1</v>
      </c>
      <c r="E16" s="32"/>
      <c r="F16" s="4" t="str">
        <f t="shared" si="0"/>
        <v/>
      </c>
    </row>
    <row r="17" spans="1:6" ht="27.25" customHeight="1" x14ac:dyDescent="0.25">
      <c r="A17" s="5" t="s">
        <v>6</v>
      </c>
      <c r="B17" s="8" t="s">
        <v>52</v>
      </c>
      <c r="C17" s="5" t="s">
        <v>42</v>
      </c>
      <c r="D17" s="3">
        <v>1</v>
      </c>
      <c r="E17" s="32"/>
      <c r="F17" s="4" t="str">
        <f t="shared" si="0"/>
        <v/>
      </c>
    </row>
    <row r="18" spans="1:6" ht="27.25" customHeight="1" x14ac:dyDescent="0.25">
      <c r="A18" s="5" t="s">
        <v>2</v>
      </c>
      <c r="B18" s="8" t="s">
        <v>53</v>
      </c>
      <c r="C18" s="5" t="s">
        <v>42</v>
      </c>
      <c r="D18" s="3">
        <v>1</v>
      </c>
      <c r="E18" s="32"/>
      <c r="F18" s="4" t="str">
        <f t="shared" si="0"/>
        <v/>
      </c>
    </row>
    <row r="19" spans="1:6" ht="27.25" customHeight="1" x14ac:dyDescent="0.25">
      <c r="A19" s="5" t="s">
        <v>3</v>
      </c>
      <c r="B19" s="8" t="s">
        <v>54</v>
      </c>
      <c r="C19" s="5" t="s">
        <v>42</v>
      </c>
      <c r="D19" s="3">
        <v>1</v>
      </c>
      <c r="E19" s="32"/>
      <c r="F19" s="4" t="str">
        <f t="shared" si="0"/>
        <v/>
      </c>
    </row>
    <row r="20" spans="1:6" ht="27.25" customHeight="1" x14ac:dyDescent="0.25">
      <c r="A20" s="5" t="s">
        <v>98</v>
      </c>
      <c r="B20" s="81" t="s">
        <v>99</v>
      </c>
      <c r="C20" s="5" t="s">
        <v>42</v>
      </c>
      <c r="D20" s="3">
        <v>1</v>
      </c>
      <c r="E20" s="32"/>
      <c r="F20" s="4" t="str">
        <f t="shared" si="0"/>
        <v/>
      </c>
    </row>
    <row r="21" spans="1:6" ht="27.25" customHeight="1" x14ac:dyDescent="0.25">
      <c r="A21" s="5">
        <v>104</v>
      </c>
      <c r="B21" s="8" t="s">
        <v>55</v>
      </c>
      <c r="C21" s="5"/>
      <c r="D21" s="3"/>
      <c r="E21" s="32"/>
      <c r="F21" s="4" t="str">
        <f t="shared" si="0"/>
        <v/>
      </c>
    </row>
    <row r="22" spans="1:6" ht="27.25" customHeight="1" x14ac:dyDescent="0.25">
      <c r="A22" s="5" t="s">
        <v>7</v>
      </c>
      <c r="B22" s="8" t="s">
        <v>29</v>
      </c>
      <c r="C22" s="5" t="s">
        <v>0</v>
      </c>
      <c r="D22" s="3">
        <v>1</v>
      </c>
      <c r="E22" s="32"/>
      <c r="F22" s="4" t="str">
        <f t="shared" si="0"/>
        <v/>
      </c>
    </row>
    <row r="23" spans="1:6" ht="27.25" customHeight="1" x14ac:dyDescent="0.25">
      <c r="A23" s="74" t="s">
        <v>56</v>
      </c>
      <c r="B23" s="75"/>
      <c r="C23" s="75"/>
      <c r="D23" s="75"/>
      <c r="E23" s="75"/>
      <c r="F23" s="9">
        <f>IF(E13=0,0,SUM(F6:F22))</f>
        <v>0</v>
      </c>
    </row>
  </sheetData>
  <sheetProtection algorithmName="SHA-512" hashValue="Wp9QBF8uYbRV5GkA0EZa4w7hcNZrAfgswnV5RwW4JsKd7ePxYhAKBuhthBHX5gjsQZV8dGh/DeYiaMt79Fu6Kw==" saltValue="xoyO8uIkvC/womtrvzuvQ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4"/>
  <sheetViews>
    <sheetView showGridLines="0" showZeros="0" view="pageBreakPreview" zoomScaleNormal="100" workbookViewId="0">
      <pane ySplit="4" topLeftCell="A17" activePane="bottomLeft" state="frozen"/>
      <selection pane="bottomLeft" activeCell="E23" sqref="E2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7" ht="34.9" customHeight="1" x14ac:dyDescent="0.35">
      <c r="A1" s="72" t="s">
        <v>57</v>
      </c>
      <c r="B1" s="72"/>
      <c r="C1" s="72"/>
      <c r="D1" s="72"/>
      <c r="E1" s="72"/>
      <c r="F1" s="72"/>
    </row>
    <row r="2" spans="1:7" s="2" customFormat="1" ht="22.5" customHeight="1" x14ac:dyDescent="0.25">
      <c r="A2" s="73" t="s">
        <v>94</v>
      </c>
      <c r="B2" s="73"/>
      <c r="C2" s="73"/>
      <c r="D2" s="73"/>
      <c r="E2" s="73"/>
      <c r="F2" s="73"/>
    </row>
    <row r="3" spans="1:7" s="21" customFormat="1" ht="18" customHeight="1" x14ac:dyDescent="0.25">
      <c r="A3" s="52" t="str">
        <f>汇总表!A3</f>
        <v>合同段编号：杭锦旗C011线光前二桥危桥建设工程</v>
      </c>
      <c r="B3" s="44"/>
      <c r="C3" s="10"/>
      <c r="D3" s="11"/>
      <c r="E3" s="20"/>
      <c r="F3" s="53" t="s">
        <v>58</v>
      </c>
    </row>
    <row r="4" spans="1:7" ht="27.25" customHeight="1" x14ac:dyDescent="0.25">
      <c r="A4" s="56" t="s">
        <v>59</v>
      </c>
      <c r="B4" s="57" t="s">
        <v>60</v>
      </c>
      <c r="C4" s="56" t="s">
        <v>61</v>
      </c>
      <c r="D4" s="56" t="s">
        <v>62</v>
      </c>
      <c r="E4" s="58" t="s">
        <v>63</v>
      </c>
      <c r="F4" s="14" t="s">
        <v>64</v>
      </c>
      <c r="G4" s="13"/>
    </row>
    <row r="5" spans="1:7" s="2" customFormat="1" ht="27.25" customHeight="1" x14ac:dyDescent="0.25">
      <c r="A5" s="5">
        <v>202</v>
      </c>
      <c r="B5" s="8" t="s">
        <v>102</v>
      </c>
      <c r="C5" s="5"/>
      <c r="D5" s="5"/>
      <c r="E5" s="15"/>
      <c r="F5" s="16" t="str">
        <f t="shared" ref="F5:F24" si="0">IF(E5&gt;0,ROUND(D5*E5,0),"")</f>
        <v/>
      </c>
    </row>
    <row r="6" spans="1:7" s="2" customFormat="1" ht="27.25" customHeight="1" x14ac:dyDescent="0.25">
      <c r="A6" s="5" t="s">
        <v>103</v>
      </c>
      <c r="B6" s="8" t="s">
        <v>104</v>
      </c>
      <c r="C6" s="5"/>
      <c r="D6" s="5"/>
      <c r="E6" s="15"/>
      <c r="F6" s="16" t="str">
        <f t="shared" si="0"/>
        <v/>
      </c>
    </row>
    <row r="7" spans="1:7" s="2" customFormat="1" ht="27.25" customHeight="1" x14ac:dyDescent="0.25">
      <c r="A7" s="5" t="s">
        <v>105</v>
      </c>
      <c r="B7" s="18" t="s">
        <v>106</v>
      </c>
      <c r="C7" s="5" t="s">
        <v>132</v>
      </c>
      <c r="D7" s="5"/>
      <c r="E7" s="15"/>
      <c r="F7" s="16" t="str">
        <f t="shared" si="0"/>
        <v/>
      </c>
    </row>
    <row r="8" spans="1:7" s="2" customFormat="1" ht="27.25" customHeight="1" x14ac:dyDescent="0.25">
      <c r="A8" s="5" t="s">
        <v>107</v>
      </c>
      <c r="B8" s="18" t="s">
        <v>108</v>
      </c>
      <c r="C8" s="5" t="s">
        <v>132</v>
      </c>
      <c r="D8" s="5">
        <v>9.75</v>
      </c>
      <c r="E8" s="15"/>
      <c r="F8" s="16" t="str">
        <f t="shared" si="0"/>
        <v/>
      </c>
    </row>
    <row r="9" spans="1:7" s="2" customFormat="1" ht="27.25" customHeight="1" x14ac:dyDescent="0.25">
      <c r="A9" s="5" t="s">
        <v>109</v>
      </c>
      <c r="B9" s="18" t="s">
        <v>110</v>
      </c>
      <c r="C9" s="5" t="s">
        <v>132</v>
      </c>
      <c r="D9" s="5">
        <v>30</v>
      </c>
      <c r="E9" s="15"/>
      <c r="F9" s="16" t="str">
        <f t="shared" si="0"/>
        <v/>
      </c>
    </row>
    <row r="10" spans="1:7" s="2" customFormat="1" ht="27.25" customHeight="1" x14ac:dyDescent="0.25">
      <c r="A10" s="5" t="s">
        <v>111</v>
      </c>
      <c r="B10" s="18" t="s">
        <v>112</v>
      </c>
      <c r="C10" s="5" t="s">
        <v>132</v>
      </c>
      <c r="D10" s="5">
        <v>7.01</v>
      </c>
      <c r="E10" s="15"/>
      <c r="F10" s="16" t="str">
        <f t="shared" si="0"/>
        <v/>
      </c>
    </row>
    <row r="11" spans="1:7" s="2" customFormat="1" ht="27.25" customHeight="1" x14ac:dyDescent="0.25">
      <c r="A11" s="5" t="s">
        <v>113</v>
      </c>
      <c r="B11" s="8" t="s">
        <v>114</v>
      </c>
      <c r="C11" s="5"/>
      <c r="D11" s="5"/>
      <c r="E11" s="15"/>
      <c r="F11" s="16" t="str">
        <f t="shared" si="0"/>
        <v/>
      </c>
    </row>
    <row r="12" spans="1:7" s="2" customFormat="1" ht="27.25" customHeight="1" x14ac:dyDescent="0.25">
      <c r="A12" s="5" t="s">
        <v>109</v>
      </c>
      <c r="B12" s="8" t="s">
        <v>115</v>
      </c>
      <c r="C12" s="5" t="s">
        <v>132</v>
      </c>
      <c r="D12" s="5">
        <v>129.02000000000001</v>
      </c>
      <c r="E12" s="15"/>
      <c r="F12" s="16" t="str">
        <f t="shared" si="0"/>
        <v/>
      </c>
    </row>
    <row r="13" spans="1:7" s="2" customFormat="1" ht="27.25" customHeight="1" x14ac:dyDescent="0.25">
      <c r="A13" s="5" t="s">
        <v>111</v>
      </c>
      <c r="B13" s="8" t="s">
        <v>116</v>
      </c>
      <c r="C13" s="5" t="s">
        <v>117</v>
      </c>
      <c r="D13" s="5">
        <v>558</v>
      </c>
      <c r="E13" s="15"/>
      <c r="F13" s="16" t="str">
        <f t="shared" si="0"/>
        <v/>
      </c>
    </row>
    <row r="14" spans="1:7" s="2" customFormat="1" ht="27.25" customHeight="1" x14ac:dyDescent="0.25">
      <c r="A14" s="19">
        <v>203</v>
      </c>
      <c r="B14" s="8" t="s">
        <v>118</v>
      </c>
      <c r="C14" s="5"/>
      <c r="D14" s="5"/>
      <c r="E14" s="15"/>
      <c r="F14" s="16" t="str">
        <f t="shared" si="0"/>
        <v/>
      </c>
    </row>
    <row r="15" spans="1:7" s="2" customFormat="1" ht="27.25" customHeight="1" x14ac:dyDescent="0.25">
      <c r="A15" s="19" t="s">
        <v>119</v>
      </c>
      <c r="B15" s="8" t="s">
        <v>120</v>
      </c>
      <c r="C15" s="5"/>
      <c r="D15" s="5"/>
      <c r="E15" s="15"/>
      <c r="F15" s="16" t="str">
        <f t="shared" si="0"/>
        <v/>
      </c>
    </row>
    <row r="16" spans="1:7" s="2" customFormat="1" ht="27.25" customHeight="1" x14ac:dyDescent="0.25">
      <c r="A16" s="19" t="s">
        <v>105</v>
      </c>
      <c r="B16" s="8" t="s">
        <v>121</v>
      </c>
      <c r="C16" s="5" t="s">
        <v>132</v>
      </c>
      <c r="D16" s="5">
        <v>248</v>
      </c>
      <c r="E16" s="15"/>
      <c r="F16" s="16" t="str">
        <f t="shared" si="0"/>
        <v/>
      </c>
    </row>
    <row r="17" spans="1:7" s="2" customFormat="1" ht="27.25" customHeight="1" x14ac:dyDescent="0.25">
      <c r="A17" s="19">
        <v>208</v>
      </c>
      <c r="B17" s="8" t="s">
        <v>122</v>
      </c>
      <c r="C17" s="5"/>
      <c r="D17" s="5"/>
      <c r="E17" s="15"/>
      <c r="F17" s="16" t="str">
        <f t="shared" si="0"/>
        <v/>
      </c>
    </row>
    <row r="18" spans="1:7" s="2" customFormat="1" ht="27.25" customHeight="1" x14ac:dyDescent="0.25">
      <c r="A18" s="5" t="s">
        <v>123</v>
      </c>
      <c r="B18" s="8" t="s">
        <v>124</v>
      </c>
      <c r="C18" s="17"/>
      <c r="D18" s="5"/>
      <c r="E18" s="15"/>
      <c r="F18" s="16" t="str">
        <f t="shared" si="0"/>
        <v/>
      </c>
    </row>
    <row r="19" spans="1:7" s="2" customFormat="1" ht="27.25" customHeight="1" x14ac:dyDescent="0.25">
      <c r="A19" s="5" t="s">
        <v>105</v>
      </c>
      <c r="B19" s="8" t="s">
        <v>125</v>
      </c>
      <c r="C19" s="5" t="s">
        <v>132</v>
      </c>
      <c r="D19" s="5">
        <v>15.9</v>
      </c>
      <c r="E19" s="15"/>
      <c r="F19" s="16" t="str">
        <f t="shared" si="0"/>
        <v/>
      </c>
    </row>
    <row r="20" spans="1:7" s="2" customFormat="1" ht="27.25" customHeight="1" x14ac:dyDescent="0.25">
      <c r="A20" s="5" t="s">
        <v>126</v>
      </c>
      <c r="B20" s="8" t="s">
        <v>127</v>
      </c>
      <c r="C20" s="5"/>
      <c r="D20" s="5"/>
      <c r="E20" s="15"/>
      <c r="F20" s="16" t="str">
        <f t="shared" si="0"/>
        <v/>
      </c>
    </row>
    <row r="21" spans="1:7" s="2" customFormat="1" ht="27.25" customHeight="1" x14ac:dyDescent="0.25">
      <c r="A21" s="5" t="s">
        <v>109</v>
      </c>
      <c r="B21" s="8" t="s">
        <v>128</v>
      </c>
      <c r="C21" s="5" t="s">
        <v>132</v>
      </c>
      <c r="D21" s="5">
        <v>9.1</v>
      </c>
      <c r="E21" s="15"/>
      <c r="F21" s="16" t="str">
        <f t="shared" si="0"/>
        <v/>
      </c>
    </row>
    <row r="22" spans="1:7" s="2" customFormat="1" ht="27.25" customHeight="1" x14ac:dyDescent="0.25">
      <c r="A22" s="5" t="s">
        <v>111</v>
      </c>
      <c r="B22" s="8" t="s">
        <v>129</v>
      </c>
      <c r="C22" s="5" t="s">
        <v>132</v>
      </c>
      <c r="D22" s="5">
        <v>6.2</v>
      </c>
      <c r="E22" s="15"/>
      <c r="F22" s="16" t="str">
        <f t="shared" si="0"/>
        <v/>
      </c>
    </row>
    <row r="23" spans="1:7" s="2" customFormat="1" ht="27.25" customHeight="1" x14ac:dyDescent="0.25">
      <c r="A23" s="5" t="s">
        <v>130</v>
      </c>
      <c r="B23" s="8" t="s">
        <v>131</v>
      </c>
      <c r="C23" s="5" t="s">
        <v>132</v>
      </c>
      <c r="D23" s="5">
        <v>39</v>
      </c>
      <c r="E23" s="15"/>
      <c r="F23" s="16" t="str">
        <f t="shared" si="0"/>
        <v/>
      </c>
    </row>
    <row r="24" spans="1:7" s="2" customFormat="1" ht="27.25" customHeight="1" x14ac:dyDescent="0.25">
      <c r="A24" s="5"/>
      <c r="B24" s="8"/>
      <c r="C24" s="5"/>
      <c r="D24" s="5"/>
      <c r="E24" s="15"/>
      <c r="F24" s="16" t="str">
        <f t="shared" si="0"/>
        <v/>
      </c>
    </row>
    <row r="25" spans="1:7" ht="27.25" customHeight="1" x14ac:dyDescent="0.25">
      <c r="A25" s="76" t="s">
        <v>65</v>
      </c>
      <c r="B25" s="75"/>
      <c r="C25" s="75"/>
      <c r="D25" s="75"/>
      <c r="E25" s="75"/>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Xa4RbmJ4e0l1NlImm0aG1/HWFQoYPm154e885Ab3hlp1AGJJzBSNMmSaf53/mHyGeIEvB/ivSsMv7Q5Edc70rQ==" saltValue="cTNWc16fMbK7q5QgRG6zoQ=="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300-000000000000}"/>
    <dataValidation imeMode="off" allowBlank="1" showInputMessage="1" showErrorMessage="1" sqref="A19:A24 A4 A7:A17" xr:uid="{00000000-0002-0000-03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4"/>
  <sheetViews>
    <sheetView showGridLines="0" showZeros="0" view="pageBreakPreview" zoomScaleNormal="100" workbookViewId="0">
      <pane ySplit="4" topLeftCell="A5" activePane="bottomLeft" state="frozen"/>
      <selection activeCell="F3" sqref="F1:F65536"/>
      <selection pane="bottomLeft" activeCell="E13" sqref="E1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2" t="s">
        <v>57</v>
      </c>
      <c r="B1" s="72"/>
      <c r="C1" s="72"/>
      <c r="D1" s="72"/>
      <c r="E1" s="72"/>
      <c r="F1" s="72"/>
    </row>
    <row r="2" spans="1:6" s="2" customFormat="1" ht="22.5" customHeight="1" x14ac:dyDescent="0.25">
      <c r="A2" s="73" t="s">
        <v>93</v>
      </c>
      <c r="B2" s="73"/>
      <c r="C2" s="73"/>
      <c r="D2" s="73"/>
      <c r="E2" s="73"/>
      <c r="F2" s="73"/>
    </row>
    <row r="3" spans="1:6" s="21" customFormat="1" ht="18" customHeight="1" x14ac:dyDescent="0.25">
      <c r="A3" s="52" t="str">
        <f>汇总表!A3</f>
        <v>合同段编号：杭锦旗C011线光前二桥危桥建设工程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84">
        <v>302</v>
      </c>
      <c r="B5" s="8" t="s">
        <v>133</v>
      </c>
      <c r="C5" s="5"/>
      <c r="D5" s="14"/>
      <c r="E5" s="15"/>
      <c r="F5" s="16" t="str">
        <f t="shared" ref="F5:F24" si="0">IF(E5&gt;0,ROUND(D5*E5,0),"")</f>
        <v/>
      </c>
    </row>
    <row r="6" spans="1:6" s="2" customFormat="1" ht="27.25" customHeight="1" x14ac:dyDescent="0.25">
      <c r="A6" s="5" t="s">
        <v>134</v>
      </c>
      <c r="B6" s="8" t="s">
        <v>125</v>
      </c>
      <c r="C6" s="5"/>
      <c r="D6" s="5"/>
      <c r="E6" s="15"/>
      <c r="F6" s="16" t="str">
        <f t="shared" si="0"/>
        <v/>
      </c>
    </row>
    <row r="7" spans="1:6" s="2" customFormat="1" ht="27.25" customHeight="1" x14ac:dyDescent="0.25">
      <c r="A7" s="5" t="s">
        <v>105</v>
      </c>
      <c r="B7" s="18" t="s">
        <v>135</v>
      </c>
      <c r="C7" s="5" t="s">
        <v>208</v>
      </c>
      <c r="D7" s="84">
        <v>522</v>
      </c>
      <c r="E7" s="15"/>
      <c r="F7" s="16" t="str">
        <f t="shared" si="0"/>
        <v/>
      </c>
    </row>
    <row r="8" spans="1:6" s="2" customFormat="1" ht="27.25" customHeight="1" x14ac:dyDescent="0.25">
      <c r="A8" s="84">
        <v>312</v>
      </c>
      <c r="B8" s="18" t="s">
        <v>136</v>
      </c>
      <c r="C8" s="5"/>
      <c r="D8" s="5"/>
      <c r="E8" s="15"/>
      <c r="F8" s="16" t="str">
        <f t="shared" si="0"/>
        <v/>
      </c>
    </row>
    <row r="9" spans="1:6" s="2" customFormat="1" ht="27.25" customHeight="1" x14ac:dyDescent="0.25">
      <c r="A9" s="5" t="s">
        <v>137</v>
      </c>
      <c r="B9" s="18" t="s">
        <v>136</v>
      </c>
      <c r="C9" s="5"/>
      <c r="D9" s="5"/>
      <c r="E9" s="15"/>
      <c r="F9" s="16" t="str">
        <f t="shared" si="0"/>
        <v/>
      </c>
    </row>
    <row r="10" spans="1:6" s="2" customFormat="1" ht="27.25" customHeight="1" x14ac:dyDescent="0.25">
      <c r="A10" s="5" t="s">
        <v>105</v>
      </c>
      <c r="B10" s="18" t="s">
        <v>138</v>
      </c>
      <c r="C10" s="5" t="s">
        <v>132</v>
      </c>
      <c r="D10" s="84">
        <v>39.24</v>
      </c>
      <c r="E10" s="15"/>
      <c r="F10" s="16" t="str">
        <f t="shared" si="0"/>
        <v/>
      </c>
    </row>
    <row r="11" spans="1:6" s="2" customFormat="1" ht="27.25" customHeight="1" x14ac:dyDescent="0.25">
      <c r="A11" s="84">
        <v>313</v>
      </c>
      <c r="B11" s="8" t="s">
        <v>139</v>
      </c>
      <c r="C11" s="5"/>
      <c r="D11" s="5"/>
      <c r="E11" s="15"/>
      <c r="F11" s="16" t="str">
        <f t="shared" si="0"/>
        <v/>
      </c>
    </row>
    <row r="12" spans="1:6" s="2" customFormat="1" ht="27.25" customHeight="1" x14ac:dyDescent="0.25">
      <c r="A12" s="5" t="s">
        <v>140</v>
      </c>
      <c r="B12" s="8" t="s">
        <v>141</v>
      </c>
      <c r="C12" s="5"/>
      <c r="D12" s="5"/>
      <c r="E12" s="15"/>
      <c r="F12" s="16" t="str">
        <f t="shared" si="0"/>
        <v/>
      </c>
    </row>
    <row r="13" spans="1:6" s="2" customFormat="1" ht="27.25" customHeight="1" x14ac:dyDescent="0.25">
      <c r="A13" s="5" t="s">
        <v>105</v>
      </c>
      <c r="B13" s="8" t="s">
        <v>112</v>
      </c>
      <c r="C13" s="5" t="s">
        <v>132</v>
      </c>
      <c r="D13" s="84">
        <v>9.14</v>
      </c>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76" t="s">
        <v>66</v>
      </c>
      <c r="B25" s="75"/>
      <c r="C25" s="75"/>
      <c r="D25" s="75"/>
      <c r="E25" s="75"/>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C0UUdv+Jy/WDoRJVSN/R11fZSq3RcfLN6Sy4UGnH2bFfkYMN2QLfTqafnxgJAUm6dd3gHO9cTuhMsLXG44wTwA==" saltValue="kFA0lWVkfxtTj1YQNANdYw=="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400-000000000000}"/>
    <dataValidation imeMode="off" allowBlank="1" showInputMessage="1" showErrorMessage="1" sqref="A4 A7:A18 A20:A24" xr:uid="{00000000-0002-0000-04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7"/>
  <sheetViews>
    <sheetView showGridLines="0" showZeros="0" view="pageBreakPreview" zoomScaleNormal="100" workbookViewId="0">
      <pane ySplit="4" topLeftCell="A41" activePane="bottomLeft" state="frozen"/>
      <selection activeCell="F3" sqref="F1:F65536"/>
      <selection pane="bottomLeft" activeCell="E46" sqref="E4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2" t="s">
        <v>57</v>
      </c>
      <c r="B1" s="72"/>
      <c r="C1" s="72"/>
      <c r="D1" s="72"/>
      <c r="E1" s="72"/>
      <c r="F1" s="72"/>
    </row>
    <row r="2" spans="1:6" s="2" customFormat="1" ht="22.5" customHeight="1" x14ac:dyDescent="0.25">
      <c r="A2" s="73" t="s">
        <v>92</v>
      </c>
      <c r="B2" s="73"/>
      <c r="C2" s="73"/>
      <c r="D2" s="73"/>
      <c r="E2" s="73"/>
      <c r="F2" s="73"/>
    </row>
    <row r="3" spans="1:6" s="21" customFormat="1" ht="18" customHeight="1" x14ac:dyDescent="0.25">
      <c r="A3" s="52" t="str">
        <f>汇总表!A3</f>
        <v>合同段编号：杭锦旗C011线光前二桥危桥建设工程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403</v>
      </c>
      <c r="B5" s="8" t="s">
        <v>142</v>
      </c>
      <c r="C5" s="5"/>
      <c r="D5" s="14"/>
      <c r="E5" s="15"/>
      <c r="F5" s="16" t="str">
        <f t="shared" ref="F5:F47" si="0">IF(E5&gt;0,ROUND(D5*E5,0),"")</f>
        <v/>
      </c>
    </row>
    <row r="6" spans="1:6" s="2" customFormat="1" ht="27.25" customHeight="1" x14ac:dyDescent="0.25">
      <c r="A6" s="5" t="s">
        <v>143</v>
      </c>
      <c r="B6" s="8" t="s">
        <v>144</v>
      </c>
      <c r="C6" s="5"/>
      <c r="D6" s="5"/>
      <c r="E6" s="15"/>
      <c r="F6" s="16" t="str">
        <f t="shared" si="0"/>
        <v/>
      </c>
    </row>
    <row r="7" spans="1:6" s="2" customFormat="1" ht="27.25" customHeight="1" x14ac:dyDescent="0.25">
      <c r="A7" s="5" t="s">
        <v>105</v>
      </c>
      <c r="B7" s="18" t="s">
        <v>145</v>
      </c>
      <c r="C7" s="5" t="s">
        <v>117</v>
      </c>
      <c r="D7" s="5">
        <v>5091.2</v>
      </c>
      <c r="E7" s="15"/>
      <c r="F7" s="16" t="str">
        <f t="shared" si="0"/>
        <v/>
      </c>
    </row>
    <row r="8" spans="1:6" s="2" customFormat="1" ht="27.25" customHeight="1" x14ac:dyDescent="0.25">
      <c r="A8" s="5" t="s">
        <v>107</v>
      </c>
      <c r="B8" s="18" t="s">
        <v>146</v>
      </c>
      <c r="C8" s="5" t="s">
        <v>117</v>
      </c>
      <c r="D8" s="5">
        <v>7482.8</v>
      </c>
      <c r="E8" s="15"/>
      <c r="F8" s="16" t="str">
        <f t="shared" si="0"/>
        <v/>
      </c>
    </row>
    <row r="9" spans="1:6" s="2" customFormat="1" ht="27.25" customHeight="1" x14ac:dyDescent="0.25">
      <c r="A9" s="5" t="s">
        <v>147</v>
      </c>
      <c r="B9" s="18" t="s">
        <v>148</v>
      </c>
      <c r="C9" s="5"/>
      <c r="D9" s="5"/>
      <c r="E9" s="15"/>
      <c r="F9" s="16" t="str">
        <f t="shared" si="0"/>
        <v/>
      </c>
    </row>
    <row r="10" spans="1:6" s="2" customFormat="1" ht="27.25" customHeight="1" x14ac:dyDescent="0.25">
      <c r="A10" s="5" t="s">
        <v>105</v>
      </c>
      <c r="B10" s="18" t="s">
        <v>145</v>
      </c>
      <c r="C10" s="5" t="s">
        <v>117</v>
      </c>
      <c r="D10" s="5">
        <v>863</v>
      </c>
      <c r="E10" s="15"/>
      <c r="F10" s="16" t="str">
        <f t="shared" si="0"/>
        <v/>
      </c>
    </row>
    <row r="11" spans="1:6" s="2" customFormat="1" ht="27.25" customHeight="1" x14ac:dyDescent="0.25">
      <c r="A11" s="5" t="s">
        <v>107</v>
      </c>
      <c r="B11" s="8" t="s">
        <v>146</v>
      </c>
      <c r="C11" s="5" t="s">
        <v>117</v>
      </c>
      <c r="D11" s="5">
        <v>3630</v>
      </c>
      <c r="E11" s="15"/>
      <c r="F11" s="16" t="str">
        <f t="shared" si="0"/>
        <v/>
      </c>
    </row>
    <row r="12" spans="1:6" s="2" customFormat="1" ht="27.25" customHeight="1" x14ac:dyDescent="0.25">
      <c r="A12" s="5" t="s">
        <v>149</v>
      </c>
      <c r="B12" s="8" t="s">
        <v>150</v>
      </c>
      <c r="C12" s="5"/>
      <c r="D12" s="5"/>
      <c r="E12" s="15"/>
      <c r="F12" s="16" t="str">
        <f t="shared" si="0"/>
        <v/>
      </c>
    </row>
    <row r="13" spans="1:6" s="2" customFormat="1" ht="27.25" customHeight="1" x14ac:dyDescent="0.25">
      <c r="A13" s="5" t="s">
        <v>105</v>
      </c>
      <c r="B13" s="8" t="s">
        <v>145</v>
      </c>
      <c r="C13" s="5" t="s">
        <v>117</v>
      </c>
      <c r="D13" s="5">
        <v>671.3</v>
      </c>
      <c r="E13" s="15"/>
      <c r="F13" s="16" t="str">
        <f t="shared" si="0"/>
        <v/>
      </c>
    </row>
    <row r="14" spans="1:6" s="2" customFormat="1" ht="27.25" customHeight="1" x14ac:dyDescent="0.25">
      <c r="A14" s="5" t="s">
        <v>107</v>
      </c>
      <c r="B14" s="8" t="s">
        <v>146</v>
      </c>
      <c r="C14" s="5" t="s">
        <v>117</v>
      </c>
      <c r="D14" s="5">
        <v>8021.7</v>
      </c>
      <c r="E14" s="15"/>
      <c r="F14" s="16" t="str">
        <f t="shared" si="0"/>
        <v/>
      </c>
    </row>
    <row r="15" spans="1:6" s="2" customFormat="1" ht="27.25" customHeight="1" x14ac:dyDescent="0.25">
      <c r="A15" s="19" t="s">
        <v>151</v>
      </c>
      <c r="B15" s="8" t="s">
        <v>152</v>
      </c>
      <c r="C15" s="5"/>
      <c r="D15" s="5"/>
      <c r="E15" s="15"/>
      <c r="F15" s="16" t="str">
        <f t="shared" si="0"/>
        <v/>
      </c>
    </row>
    <row r="16" spans="1:6" s="2" customFormat="1" ht="27.25" customHeight="1" x14ac:dyDescent="0.25">
      <c r="A16" s="19" t="s">
        <v>105</v>
      </c>
      <c r="B16" s="8" t="s">
        <v>145</v>
      </c>
      <c r="C16" s="5" t="s">
        <v>117</v>
      </c>
      <c r="D16" s="5">
        <v>144.4</v>
      </c>
      <c r="E16" s="15"/>
      <c r="F16" s="16" t="str">
        <f t="shared" si="0"/>
        <v/>
      </c>
    </row>
    <row r="17" spans="1:6" s="2" customFormat="1" ht="27.25" customHeight="1" x14ac:dyDescent="0.25">
      <c r="A17" s="19" t="s">
        <v>107</v>
      </c>
      <c r="B17" s="8" t="s">
        <v>146</v>
      </c>
      <c r="C17" s="5" t="s">
        <v>117</v>
      </c>
      <c r="D17" s="5">
        <v>5081</v>
      </c>
      <c r="E17" s="15"/>
      <c r="F17" s="16" t="str">
        <f t="shared" si="0"/>
        <v/>
      </c>
    </row>
    <row r="18" spans="1:6" s="2" customFormat="1" ht="27.25" customHeight="1" x14ac:dyDescent="0.25">
      <c r="A18" s="19">
        <v>405</v>
      </c>
      <c r="B18" s="8" t="s">
        <v>153</v>
      </c>
      <c r="C18" s="5"/>
      <c r="D18" s="5"/>
      <c r="E18" s="15"/>
      <c r="F18" s="16" t="str">
        <f t="shared" si="0"/>
        <v/>
      </c>
    </row>
    <row r="19" spans="1:6" s="2" customFormat="1" ht="27.25" customHeight="1" x14ac:dyDescent="0.25">
      <c r="A19" s="5" t="s">
        <v>154</v>
      </c>
      <c r="B19" s="8" t="s">
        <v>153</v>
      </c>
      <c r="C19" s="17"/>
      <c r="D19" s="5"/>
      <c r="E19" s="15"/>
      <c r="F19" s="16" t="str">
        <f t="shared" si="0"/>
        <v/>
      </c>
    </row>
    <row r="20" spans="1:6" s="2" customFormat="1" ht="27.25" customHeight="1" x14ac:dyDescent="0.25">
      <c r="A20" s="5" t="s">
        <v>105</v>
      </c>
      <c r="B20" s="8" t="s">
        <v>155</v>
      </c>
      <c r="C20" s="5" t="s">
        <v>156</v>
      </c>
      <c r="D20" s="5">
        <v>108</v>
      </c>
      <c r="E20" s="15"/>
      <c r="F20" s="16" t="str">
        <f t="shared" si="0"/>
        <v/>
      </c>
    </row>
    <row r="21" spans="1:6" s="2" customFormat="1" ht="27.25" customHeight="1" x14ac:dyDescent="0.25">
      <c r="A21" s="5">
        <v>410</v>
      </c>
      <c r="B21" s="8" t="s">
        <v>157</v>
      </c>
      <c r="C21" s="5"/>
      <c r="D21" s="5"/>
      <c r="E21" s="15"/>
      <c r="F21" s="16" t="str">
        <f t="shared" si="0"/>
        <v/>
      </c>
    </row>
    <row r="22" spans="1:6" s="2" customFormat="1" ht="27.25" customHeight="1" x14ac:dyDescent="0.25">
      <c r="A22" s="5" t="s">
        <v>158</v>
      </c>
      <c r="B22" s="8" t="s">
        <v>159</v>
      </c>
      <c r="C22" s="5"/>
      <c r="D22" s="5"/>
      <c r="E22" s="15"/>
      <c r="F22" s="16" t="str">
        <f t="shared" si="0"/>
        <v/>
      </c>
    </row>
    <row r="23" spans="1:6" s="2" customFormat="1" ht="27.25" customHeight="1" x14ac:dyDescent="0.25">
      <c r="A23" s="5" t="s">
        <v>109</v>
      </c>
      <c r="B23" s="8" t="s">
        <v>160</v>
      </c>
      <c r="C23" s="5" t="s">
        <v>132</v>
      </c>
      <c r="D23" s="5">
        <v>13.9</v>
      </c>
      <c r="E23" s="15"/>
      <c r="F23" s="16" t="str">
        <f t="shared" si="0"/>
        <v/>
      </c>
    </row>
    <row r="24" spans="1:6" s="2" customFormat="1" ht="27.25" customHeight="1" x14ac:dyDescent="0.25">
      <c r="A24" s="5" t="s">
        <v>111</v>
      </c>
      <c r="B24" s="8" t="s">
        <v>161</v>
      </c>
      <c r="C24" s="5" t="s">
        <v>132</v>
      </c>
      <c r="D24" s="5">
        <v>21.6</v>
      </c>
      <c r="E24" s="15"/>
      <c r="F24" s="16" t="str">
        <f t="shared" si="0"/>
        <v/>
      </c>
    </row>
    <row r="25" spans="1:6" s="2" customFormat="1" ht="27.25" customHeight="1" x14ac:dyDescent="0.25">
      <c r="A25" s="19" t="s">
        <v>164</v>
      </c>
      <c r="B25" s="8" t="s">
        <v>165</v>
      </c>
      <c r="C25" s="5"/>
      <c r="D25" s="5"/>
      <c r="E25" s="15"/>
      <c r="F25" s="16" t="str">
        <f t="shared" si="0"/>
        <v/>
      </c>
    </row>
    <row r="26" spans="1:6" s="2" customFormat="1" ht="27.25" customHeight="1" x14ac:dyDescent="0.25">
      <c r="A26" s="19" t="s">
        <v>105</v>
      </c>
      <c r="B26" s="8" t="s">
        <v>166</v>
      </c>
      <c r="C26" s="5" t="s">
        <v>132</v>
      </c>
      <c r="D26" s="5">
        <v>25.2</v>
      </c>
      <c r="E26" s="15"/>
      <c r="F26" s="16" t="str">
        <f t="shared" si="0"/>
        <v/>
      </c>
    </row>
    <row r="27" spans="1:6" s="2" customFormat="1" ht="27.25" customHeight="1" x14ac:dyDescent="0.25">
      <c r="A27" s="19" t="s">
        <v>107</v>
      </c>
      <c r="B27" s="8" t="s">
        <v>167</v>
      </c>
      <c r="C27" s="5" t="s">
        <v>132</v>
      </c>
      <c r="D27" s="5">
        <v>18</v>
      </c>
      <c r="E27" s="15"/>
      <c r="F27" s="16" t="str">
        <f t="shared" si="0"/>
        <v/>
      </c>
    </row>
    <row r="28" spans="1:6" s="2" customFormat="1" ht="27.25" customHeight="1" x14ac:dyDescent="0.25">
      <c r="A28" s="19" t="s">
        <v>109</v>
      </c>
      <c r="B28" s="8" t="s">
        <v>162</v>
      </c>
      <c r="C28" s="5" t="s">
        <v>132</v>
      </c>
      <c r="D28" s="5">
        <v>6.83</v>
      </c>
      <c r="E28" s="15"/>
      <c r="F28" s="16" t="str">
        <f t="shared" si="0"/>
        <v/>
      </c>
    </row>
    <row r="29" spans="1:6" s="2" customFormat="1" ht="27.25" customHeight="1" x14ac:dyDescent="0.25">
      <c r="A29" s="19" t="s">
        <v>111</v>
      </c>
      <c r="B29" s="8" t="s">
        <v>168</v>
      </c>
      <c r="C29" s="5" t="s">
        <v>132</v>
      </c>
      <c r="D29" s="5">
        <v>0.5</v>
      </c>
      <c r="E29" s="15"/>
      <c r="F29" s="16" t="str">
        <f t="shared" si="0"/>
        <v/>
      </c>
    </row>
    <row r="30" spans="1:6" s="2" customFormat="1" ht="27.25" customHeight="1" x14ac:dyDescent="0.25">
      <c r="A30" s="19">
        <v>411</v>
      </c>
      <c r="B30" s="8" t="s">
        <v>169</v>
      </c>
      <c r="C30" s="5"/>
      <c r="D30" s="5"/>
      <c r="E30" s="15"/>
      <c r="F30" s="16" t="str">
        <f t="shared" si="0"/>
        <v/>
      </c>
    </row>
    <row r="31" spans="1:6" s="2" customFormat="1" ht="27.25" customHeight="1" x14ac:dyDescent="0.25">
      <c r="A31" s="5" t="s">
        <v>170</v>
      </c>
      <c r="B31" s="8" t="s">
        <v>171</v>
      </c>
      <c r="C31" s="5" t="s">
        <v>117</v>
      </c>
      <c r="D31" s="5">
        <v>987</v>
      </c>
      <c r="E31" s="15"/>
      <c r="F31" s="16" t="str">
        <f t="shared" si="0"/>
        <v/>
      </c>
    </row>
    <row r="32" spans="1:6" s="2" customFormat="1" ht="27.25" customHeight="1" x14ac:dyDescent="0.25">
      <c r="A32" s="5" t="s">
        <v>172</v>
      </c>
      <c r="B32" s="8" t="s">
        <v>173</v>
      </c>
      <c r="C32" s="5"/>
      <c r="D32" s="5"/>
      <c r="E32" s="15"/>
      <c r="F32" s="16" t="str">
        <f t="shared" si="0"/>
        <v/>
      </c>
    </row>
    <row r="33" spans="1:7" s="2" customFormat="1" ht="27.25" customHeight="1" x14ac:dyDescent="0.25">
      <c r="A33" s="5" t="s">
        <v>105</v>
      </c>
      <c r="B33" s="8" t="s">
        <v>174</v>
      </c>
      <c r="C33" s="5" t="s">
        <v>132</v>
      </c>
      <c r="D33" s="5">
        <v>31.9</v>
      </c>
      <c r="E33" s="15"/>
      <c r="F33" s="16" t="str">
        <f t="shared" si="0"/>
        <v/>
      </c>
    </row>
    <row r="34" spans="1:7" s="2" customFormat="1" ht="27.25" customHeight="1" x14ac:dyDescent="0.25">
      <c r="A34" s="5" t="s">
        <v>107</v>
      </c>
      <c r="B34" s="8" t="s">
        <v>163</v>
      </c>
      <c r="C34" s="5" t="s">
        <v>132</v>
      </c>
      <c r="D34" s="5">
        <v>1.8</v>
      </c>
      <c r="E34" s="15"/>
      <c r="F34" s="16" t="str">
        <f t="shared" si="0"/>
        <v/>
      </c>
    </row>
    <row r="35" spans="1:7" s="2" customFormat="1" ht="27.25" customHeight="1" x14ac:dyDescent="0.25">
      <c r="A35" s="5">
        <v>415</v>
      </c>
      <c r="B35" s="8" t="s">
        <v>175</v>
      </c>
      <c r="C35" s="5"/>
      <c r="D35" s="5"/>
      <c r="E35" s="15"/>
      <c r="F35" s="16" t="str">
        <f t="shared" si="0"/>
        <v/>
      </c>
    </row>
    <row r="36" spans="1:7" s="2" customFormat="1" ht="27.25" customHeight="1" x14ac:dyDescent="0.25">
      <c r="A36" s="5" t="s">
        <v>176</v>
      </c>
      <c r="B36" s="8" t="s">
        <v>177</v>
      </c>
      <c r="C36" s="5"/>
      <c r="D36" s="5"/>
      <c r="E36" s="15"/>
      <c r="F36" s="16" t="str">
        <f t="shared" si="0"/>
        <v/>
      </c>
    </row>
    <row r="37" spans="1:7" s="2" customFormat="1" ht="27.25" customHeight="1" x14ac:dyDescent="0.25">
      <c r="A37" s="5" t="s">
        <v>105</v>
      </c>
      <c r="B37" s="8" t="s">
        <v>178</v>
      </c>
      <c r="C37" s="5" t="s">
        <v>132</v>
      </c>
      <c r="D37" s="5">
        <v>17.2</v>
      </c>
      <c r="E37" s="15"/>
      <c r="F37" s="16" t="str">
        <f t="shared" si="0"/>
        <v/>
      </c>
    </row>
    <row r="38" spans="1:7" s="2" customFormat="1" ht="27.25" customHeight="1" x14ac:dyDescent="0.25">
      <c r="A38" s="5" t="s">
        <v>179</v>
      </c>
      <c r="B38" s="8" t="s">
        <v>180</v>
      </c>
      <c r="C38" s="5"/>
      <c r="D38" s="5"/>
      <c r="E38" s="15"/>
      <c r="F38" s="16" t="str">
        <f t="shared" si="0"/>
        <v/>
      </c>
    </row>
    <row r="39" spans="1:7" s="2" customFormat="1" ht="27.25" customHeight="1" x14ac:dyDescent="0.25">
      <c r="A39" s="5" t="s">
        <v>105</v>
      </c>
      <c r="B39" s="8" t="s">
        <v>181</v>
      </c>
      <c r="C39" s="5"/>
      <c r="D39" s="5"/>
      <c r="E39" s="15"/>
      <c r="F39" s="16" t="str">
        <f t="shared" si="0"/>
        <v/>
      </c>
    </row>
    <row r="40" spans="1:7" s="2" customFormat="1" ht="27.25" customHeight="1" x14ac:dyDescent="0.25">
      <c r="A40" s="5" t="s">
        <v>182</v>
      </c>
      <c r="B40" s="8" t="s">
        <v>183</v>
      </c>
      <c r="C40" s="5" t="s">
        <v>117</v>
      </c>
      <c r="D40" s="5">
        <v>202.8</v>
      </c>
      <c r="E40" s="15"/>
      <c r="F40" s="16" t="str">
        <f t="shared" si="0"/>
        <v/>
      </c>
    </row>
    <row r="41" spans="1:7" s="2" customFormat="1" ht="27.25" customHeight="1" x14ac:dyDescent="0.25">
      <c r="A41" s="5">
        <v>416</v>
      </c>
      <c r="B41" s="8" t="s">
        <v>184</v>
      </c>
      <c r="C41" s="5"/>
      <c r="D41" s="5"/>
      <c r="E41" s="15"/>
      <c r="F41" s="16" t="str">
        <f t="shared" si="0"/>
        <v/>
      </c>
    </row>
    <row r="42" spans="1:7" s="2" customFormat="1" ht="27.25" customHeight="1" x14ac:dyDescent="0.25">
      <c r="A42" s="5" t="s">
        <v>185</v>
      </c>
      <c r="B42" s="8" t="s">
        <v>186</v>
      </c>
      <c r="C42" s="17"/>
      <c r="D42" s="5"/>
      <c r="E42" s="15"/>
      <c r="F42" s="16" t="str">
        <f t="shared" si="0"/>
        <v/>
      </c>
    </row>
    <row r="43" spans="1:7" s="2" customFormat="1" ht="27.25" customHeight="1" x14ac:dyDescent="0.25">
      <c r="A43" s="5" t="s">
        <v>105</v>
      </c>
      <c r="B43" s="8" t="s">
        <v>188</v>
      </c>
      <c r="C43" s="5" t="s">
        <v>187</v>
      </c>
      <c r="D43" s="5">
        <v>20</v>
      </c>
      <c r="E43" s="15"/>
      <c r="F43" s="16" t="str">
        <f t="shared" si="0"/>
        <v/>
      </c>
    </row>
    <row r="44" spans="1:7" s="2" customFormat="1" ht="27.25" customHeight="1" x14ac:dyDescent="0.25">
      <c r="A44" s="5">
        <v>417</v>
      </c>
      <c r="B44" s="8" t="s">
        <v>189</v>
      </c>
      <c r="C44" s="5"/>
      <c r="D44" s="5"/>
      <c r="E44" s="15"/>
      <c r="F44" s="16" t="str">
        <f t="shared" si="0"/>
        <v/>
      </c>
    </row>
    <row r="45" spans="1:7" s="2" customFormat="1" ht="27.25" customHeight="1" x14ac:dyDescent="0.25">
      <c r="A45" s="5" t="s">
        <v>190</v>
      </c>
      <c r="B45" s="8" t="s">
        <v>191</v>
      </c>
      <c r="C45" s="5"/>
      <c r="D45" s="5"/>
      <c r="E45" s="15"/>
      <c r="F45" s="16" t="str">
        <f t="shared" si="0"/>
        <v/>
      </c>
    </row>
    <row r="46" spans="1:7" s="2" customFormat="1" ht="27.25" customHeight="1" x14ac:dyDescent="0.25">
      <c r="A46" s="5" t="s">
        <v>192</v>
      </c>
      <c r="B46" s="8" t="s">
        <v>193</v>
      </c>
      <c r="C46" s="5" t="s">
        <v>156</v>
      </c>
      <c r="D46" s="5">
        <v>6.8</v>
      </c>
      <c r="E46" s="15"/>
      <c r="F46" s="16" t="str">
        <f t="shared" si="0"/>
        <v/>
      </c>
    </row>
    <row r="47" spans="1:7" s="2" customFormat="1" ht="27.25" customHeight="1" x14ac:dyDescent="0.25">
      <c r="A47" s="5"/>
      <c r="B47" s="8"/>
      <c r="C47" s="5"/>
      <c r="D47" s="5"/>
      <c r="E47" s="15"/>
      <c r="F47" s="16" t="str">
        <f t="shared" si="0"/>
        <v/>
      </c>
    </row>
    <row r="48" spans="1:7" ht="27.25" customHeight="1" x14ac:dyDescent="0.25">
      <c r="A48" s="76" t="s">
        <v>67</v>
      </c>
      <c r="B48" s="75"/>
      <c r="C48" s="75"/>
      <c r="D48" s="75"/>
      <c r="E48" s="75"/>
      <c r="F48" s="9">
        <f>SUM(F5:F47)</f>
        <v>0</v>
      </c>
      <c r="G48" s="13"/>
    </row>
    <row r="49" spans="1:7" ht="11.5" x14ac:dyDescent="0.25">
      <c r="D49" s="59"/>
      <c r="E49" s="61"/>
      <c r="F49" s="62"/>
      <c r="G49" s="13"/>
    </row>
    <row r="50" spans="1:7" ht="11.5" x14ac:dyDescent="0.25">
      <c r="D50" s="59"/>
      <c r="E50" s="61"/>
      <c r="F50" s="62"/>
      <c r="G50" s="13"/>
    </row>
    <row r="51" spans="1:7" ht="11.5" x14ac:dyDescent="0.25">
      <c r="D51" s="59"/>
      <c r="E51" s="61"/>
      <c r="F51" s="62"/>
      <c r="G51" s="13"/>
    </row>
    <row r="52" spans="1:7" ht="11.5" x14ac:dyDescent="0.25">
      <c r="A52" s="10"/>
      <c r="B52" s="63"/>
      <c r="C52" s="10"/>
      <c r="D52" s="59"/>
      <c r="E52" s="61"/>
      <c r="F52" s="62"/>
      <c r="G52" s="13"/>
    </row>
    <row r="53" spans="1:7" ht="11.5" x14ac:dyDescent="0.25">
      <c r="D53" s="59"/>
      <c r="E53" s="61"/>
      <c r="F53" s="62"/>
      <c r="G53" s="13"/>
    </row>
    <row r="54" spans="1:7" ht="11.5" x14ac:dyDescent="0.25">
      <c r="D54" s="59"/>
      <c r="E54" s="61"/>
      <c r="F54" s="62"/>
      <c r="G54" s="13"/>
    </row>
    <row r="55" spans="1:7" ht="11.5" x14ac:dyDescent="0.25">
      <c r="D55" s="59"/>
      <c r="E55" s="61"/>
      <c r="F55" s="62"/>
      <c r="G55" s="13"/>
    </row>
    <row r="56" spans="1:7" ht="11.5" x14ac:dyDescent="0.25">
      <c r="D56" s="59"/>
      <c r="E56" s="61"/>
      <c r="F56" s="62"/>
      <c r="G56" s="13"/>
    </row>
    <row r="57" spans="1:7" ht="11.5" x14ac:dyDescent="0.25">
      <c r="D57" s="59"/>
      <c r="E57" s="61"/>
      <c r="F57" s="62"/>
      <c r="G57" s="13"/>
    </row>
    <row r="58" spans="1:7" ht="11.5" x14ac:dyDescent="0.25">
      <c r="D58" s="59"/>
      <c r="E58" s="61"/>
      <c r="F58" s="62"/>
      <c r="G58" s="13"/>
    </row>
    <row r="59" spans="1:7" ht="11.5" x14ac:dyDescent="0.25">
      <c r="D59" s="59"/>
      <c r="E59" s="61"/>
      <c r="F59" s="62"/>
      <c r="G59" s="13"/>
    </row>
    <row r="60" spans="1:7" ht="11.5" x14ac:dyDescent="0.25">
      <c r="D60" s="59"/>
      <c r="E60" s="61"/>
      <c r="F60" s="62"/>
      <c r="G60" s="13"/>
    </row>
    <row r="61" spans="1:7" ht="11.5" x14ac:dyDescent="0.25">
      <c r="D61" s="59"/>
      <c r="E61" s="61"/>
      <c r="F61" s="62"/>
      <c r="G61" s="13"/>
    </row>
    <row r="62" spans="1:7" ht="11.5" x14ac:dyDescent="0.25">
      <c r="D62" s="59"/>
      <c r="E62" s="61"/>
      <c r="F62" s="62"/>
      <c r="G62" s="13"/>
    </row>
    <row r="63" spans="1:7" ht="11.5" x14ac:dyDescent="0.25">
      <c r="D63" s="59"/>
      <c r="E63" s="61"/>
      <c r="F63" s="62"/>
      <c r="G63" s="13"/>
    </row>
    <row r="64" spans="1: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row r="193" spans="4:7" ht="11.5" x14ac:dyDescent="0.25">
      <c r="D193" s="59"/>
      <c r="E193" s="61"/>
      <c r="F193" s="62"/>
      <c r="G193" s="13"/>
    </row>
    <row r="194" spans="4:7" ht="11.5" x14ac:dyDescent="0.25">
      <c r="D194" s="59"/>
      <c r="E194" s="61"/>
      <c r="F194" s="62"/>
      <c r="G194" s="13"/>
    </row>
    <row r="195" spans="4:7" ht="11.5" x14ac:dyDescent="0.25">
      <c r="D195" s="59"/>
      <c r="E195" s="61"/>
      <c r="F195" s="62"/>
      <c r="G195" s="13"/>
    </row>
    <row r="196" spans="4:7" ht="11.5" x14ac:dyDescent="0.25">
      <c r="D196" s="59"/>
      <c r="E196" s="61"/>
      <c r="F196" s="62"/>
      <c r="G196" s="13"/>
    </row>
    <row r="197" spans="4:7" ht="11.5" x14ac:dyDescent="0.25">
      <c r="D197" s="59"/>
      <c r="E197" s="61"/>
      <c r="F197" s="62"/>
      <c r="G197" s="13"/>
    </row>
    <row r="198" spans="4:7" ht="11.5" x14ac:dyDescent="0.25">
      <c r="D198" s="59"/>
      <c r="E198" s="61"/>
      <c r="F198" s="62"/>
      <c r="G198" s="13"/>
    </row>
    <row r="199" spans="4:7" ht="11.5" x14ac:dyDescent="0.25">
      <c r="D199" s="59"/>
      <c r="E199" s="61"/>
      <c r="F199" s="62"/>
      <c r="G199" s="13"/>
    </row>
    <row r="200" spans="4:7" ht="11.5" x14ac:dyDescent="0.25">
      <c r="D200" s="59"/>
      <c r="E200" s="61"/>
      <c r="F200" s="62"/>
      <c r="G200" s="13"/>
    </row>
    <row r="201" spans="4:7" ht="11.5" x14ac:dyDescent="0.25">
      <c r="D201" s="59"/>
      <c r="E201" s="61"/>
      <c r="F201" s="62"/>
      <c r="G201" s="13"/>
    </row>
    <row r="202" spans="4:7" ht="11.5" x14ac:dyDescent="0.25">
      <c r="D202" s="59"/>
      <c r="E202" s="61"/>
      <c r="F202" s="62"/>
      <c r="G202" s="13"/>
    </row>
    <row r="203" spans="4:7" ht="11.5" x14ac:dyDescent="0.25">
      <c r="D203" s="59"/>
      <c r="E203" s="61"/>
      <c r="F203" s="62"/>
      <c r="G203" s="13"/>
    </row>
    <row r="204" spans="4:7" ht="11.5" x14ac:dyDescent="0.25">
      <c r="D204" s="59"/>
      <c r="E204" s="61"/>
      <c r="F204" s="62"/>
      <c r="G204" s="13"/>
    </row>
    <row r="205" spans="4:7" ht="11.5" x14ac:dyDescent="0.25">
      <c r="D205" s="59"/>
      <c r="E205" s="61"/>
      <c r="F205" s="62"/>
      <c r="G205" s="13"/>
    </row>
    <row r="206" spans="4:7" ht="11.5" x14ac:dyDescent="0.25">
      <c r="D206" s="59"/>
      <c r="E206" s="61"/>
      <c r="F206" s="62"/>
      <c r="G206" s="13"/>
    </row>
    <row r="207" spans="4:7" ht="11.5" x14ac:dyDescent="0.25">
      <c r="D207" s="59"/>
      <c r="E207" s="61"/>
      <c r="F207" s="62"/>
      <c r="G207" s="13"/>
    </row>
  </sheetData>
  <sheetProtection algorithmName="SHA-512" hashValue="jkP8gv5JvOHO5YUxYP7XgyOC8kah3uL/e4AWK/U4XuXRvEf1OxYlvX0P6c3mMcWMQI7hOQEQxuRBNk9imoHmHA==" saltValue="6YBITvCV960msmqgbOMR1A==" spinCount="100000" sheet="1" formatCells="0" formatColumns="0" formatRows="0"/>
  <mergeCells count="3">
    <mergeCell ref="A1:F1"/>
    <mergeCell ref="A2:F2"/>
    <mergeCell ref="A48:E48"/>
  </mergeCells>
  <phoneticPr fontId="2" type="noConversion"/>
  <dataValidations count="2">
    <dataValidation imeMode="on" allowBlank="1" showInputMessage="1" showErrorMessage="1" sqref="B4" xr:uid="{00000000-0002-0000-0500-000000000000}"/>
    <dataValidation imeMode="off" allowBlank="1" showInputMessage="1" showErrorMessage="1" sqref="A4 A7:A18 A43:A46 A32:A35 A37:A41 A20:A30"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C9" sqref="C9"/>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2" t="s">
        <v>57</v>
      </c>
      <c r="B1" s="72"/>
      <c r="C1" s="72"/>
      <c r="D1" s="72"/>
      <c r="E1" s="72"/>
      <c r="F1" s="72"/>
    </row>
    <row r="2" spans="1:6" s="2" customFormat="1" ht="22.5" customHeight="1" x14ac:dyDescent="0.25">
      <c r="A2" s="73" t="s">
        <v>88</v>
      </c>
      <c r="B2" s="73"/>
      <c r="C2" s="73"/>
      <c r="D2" s="73"/>
      <c r="E2" s="73"/>
      <c r="F2" s="73"/>
    </row>
    <row r="3" spans="1:6" s="21" customFormat="1" ht="18" customHeight="1" x14ac:dyDescent="0.25">
      <c r="A3" s="52" t="str">
        <f>汇总表!A3</f>
        <v>合同段编号：杭锦旗C011线光前二桥危桥建设工程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604</v>
      </c>
      <c r="B5" s="8" t="s">
        <v>194</v>
      </c>
      <c r="C5" s="5"/>
      <c r="D5" s="14"/>
      <c r="E5" s="15"/>
      <c r="F5" s="16" t="str">
        <f t="shared" ref="F5:F24" si="0">IF(E5&gt;0,ROUND(D5*E5,0),"")</f>
        <v/>
      </c>
    </row>
    <row r="6" spans="1:6" s="2" customFormat="1" ht="27.25" customHeight="1" x14ac:dyDescent="0.25">
      <c r="A6" s="5" t="s">
        <v>195</v>
      </c>
      <c r="B6" s="8" t="s">
        <v>196</v>
      </c>
      <c r="C6" s="5"/>
      <c r="D6" s="5"/>
      <c r="E6" s="15"/>
      <c r="F6" s="16" t="str">
        <f t="shared" si="0"/>
        <v/>
      </c>
    </row>
    <row r="7" spans="1:6" s="2" customFormat="1" ht="27.25" customHeight="1" x14ac:dyDescent="0.25">
      <c r="A7" s="5" t="s">
        <v>105</v>
      </c>
      <c r="B7" s="18" t="s">
        <v>197</v>
      </c>
      <c r="C7" s="5" t="s">
        <v>187</v>
      </c>
      <c r="D7" s="5">
        <v>2</v>
      </c>
      <c r="E7" s="15"/>
      <c r="F7" s="16" t="str">
        <f t="shared" si="0"/>
        <v/>
      </c>
    </row>
    <row r="8" spans="1:6" s="2" customFormat="1" ht="27.25" customHeight="1" x14ac:dyDescent="0.25">
      <c r="A8" s="5" t="s">
        <v>107</v>
      </c>
      <c r="B8" s="18" t="s">
        <v>198</v>
      </c>
      <c r="C8" s="5" t="s">
        <v>187</v>
      </c>
      <c r="D8" s="5">
        <v>2</v>
      </c>
      <c r="E8" s="15"/>
      <c r="F8" s="16" t="str">
        <f t="shared" si="0"/>
        <v/>
      </c>
    </row>
    <row r="9" spans="1:6" s="2" customFormat="1" ht="27.25" customHeight="1" x14ac:dyDescent="0.25">
      <c r="A9" s="5" t="s">
        <v>199</v>
      </c>
      <c r="B9" s="18" t="s">
        <v>200</v>
      </c>
      <c r="C9" s="5" t="s">
        <v>187</v>
      </c>
      <c r="D9" s="5">
        <v>20</v>
      </c>
      <c r="E9" s="15"/>
      <c r="F9" s="16" t="str">
        <f t="shared" si="0"/>
        <v/>
      </c>
    </row>
    <row r="10" spans="1:6" s="2" customFormat="1" ht="27.25" customHeight="1" x14ac:dyDescent="0.25">
      <c r="A10" s="5">
        <v>605</v>
      </c>
      <c r="B10" s="18" t="s">
        <v>201</v>
      </c>
      <c r="C10" s="5"/>
      <c r="D10" s="5"/>
      <c r="E10" s="15"/>
      <c r="F10" s="16" t="str">
        <f t="shared" si="0"/>
        <v/>
      </c>
    </row>
    <row r="11" spans="1:6" s="2" customFormat="1" ht="27.25" customHeight="1" x14ac:dyDescent="0.25">
      <c r="A11" s="5" t="s">
        <v>202</v>
      </c>
      <c r="B11" s="8" t="s">
        <v>203</v>
      </c>
      <c r="C11" s="5"/>
      <c r="D11" s="5"/>
      <c r="E11" s="15"/>
      <c r="F11" s="16" t="str">
        <f t="shared" si="0"/>
        <v/>
      </c>
    </row>
    <row r="12" spans="1:6" s="2" customFormat="1" ht="27.25" customHeight="1" x14ac:dyDescent="0.25">
      <c r="A12" s="5" t="s">
        <v>105</v>
      </c>
      <c r="B12" s="8" t="s">
        <v>204</v>
      </c>
      <c r="C12" s="5" t="s">
        <v>208</v>
      </c>
      <c r="D12" s="5">
        <v>8.6999999999999993</v>
      </c>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76" t="s">
        <v>68</v>
      </c>
      <c r="B25" s="75"/>
      <c r="C25" s="75"/>
      <c r="D25" s="75"/>
      <c r="E25" s="75"/>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vssdgoZeURdO9uAch66opmLY4vTz0HFBDoz//u18Di03hY4SbrTCcxT9I0OrgVEEQx+QNYIX3jQN0nx9kmB1Ow==" saltValue="Djv3ZTiPPwr63DNBEfTyeg=="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4 A7:A18 A20:A24" xr:uid="{00000000-0002-0000-0600-000000000000}"/>
    <dataValidation imeMode="on" allowBlank="1" showInputMessage="1" showErrorMessage="1" sqref="B4" xr:uid="{00000000-0002-0000-06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6" sqref="E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2" t="s">
        <v>57</v>
      </c>
      <c r="B1" s="72"/>
      <c r="C1" s="72"/>
      <c r="D1" s="72"/>
      <c r="E1" s="72"/>
      <c r="F1" s="72"/>
    </row>
    <row r="2" spans="1:6" s="2" customFormat="1" ht="22.5" customHeight="1" x14ac:dyDescent="0.25">
      <c r="A2" s="73" t="s">
        <v>69</v>
      </c>
      <c r="B2" s="73"/>
      <c r="C2" s="73"/>
      <c r="D2" s="73"/>
      <c r="E2" s="73"/>
      <c r="F2" s="73"/>
    </row>
    <row r="3" spans="1:6" s="21" customFormat="1" ht="18" customHeight="1" x14ac:dyDescent="0.25">
      <c r="A3" s="52" t="str">
        <f>汇总表!A3</f>
        <v>合同段编号：杭锦旗C011线光前二桥危桥建设工程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703</v>
      </c>
      <c r="B5" s="8" t="s">
        <v>205</v>
      </c>
      <c r="C5" s="5"/>
      <c r="D5" s="14"/>
      <c r="E5" s="15"/>
      <c r="F5" s="16" t="str">
        <f t="shared" ref="F5:F24" si="0">IF(E5&gt;0,ROUND(D5*E5,0),"")</f>
        <v/>
      </c>
    </row>
    <row r="6" spans="1:6" s="2" customFormat="1" ht="27.25" customHeight="1" x14ac:dyDescent="0.25">
      <c r="A6" s="5" t="s">
        <v>206</v>
      </c>
      <c r="B6" s="8" t="s">
        <v>207</v>
      </c>
      <c r="C6" s="5" t="s">
        <v>208</v>
      </c>
      <c r="D6" s="5">
        <v>4069.4</v>
      </c>
      <c r="E6" s="15"/>
      <c r="F6" s="16" t="str">
        <f t="shared" si="0"/>
        <v/>
      </c>
    </row>
    <row r="7" spans="1:6" s="2" customFormat="1" ht="27.25" customHeight="1" x14ac:dyDescent="0.25">
      <c r="A7" s="5"/>
      <c r="B7" s="18"/>
      <c r="C7" s="5"/>
      <c r="D7" s="5"/>
      <c r="E7" s="15"/>
      <c r="F7" s="16" t="str">
        <f t="shared" si="0"/>
        <v/>
      </c>
    </row>
    <row r="8" spans="1:6" s="2" customFormat="1" ht="27.25" customHeight="1" x14ac:dyDescent="0.25">
      <c r="A8" s="5"/>
      <c r="B8" s="18"/>
      <c r="C8" s="5"/>
      <c r="D8" s="5"/>
      <c r="E8" s="15"/>
      <c r="F8" s="16" t="str">
        <f t="shared" si="0"/>
        <v/>
      </c>
    </row>
    <row r="9" spans="1:6" s="2" customFormat="1" ht="27.25" customHeight="1" x14ac:dyDescent="0.25">
      <c r="A9" s="5"/>
      <c r="B9" s="18"/>
      <c r="C9" s="5"/>
      <c r="D9" s="5"/>
      <c r="E9" s="15"/>
      <c r="F9" s="16" t="str">
        <f t="shared" si="0"/>
        <v/>
      </c>
    </row>
    <row r="10" spans="1:6" s="2" customFormat="1" ht="27.25" customHeight="1" x14ac:dyDescent="0.25">
      <c r="A10" s="5"/>
      <c r="B10" s="18"/>
      <c r="C10" s="5"/>
      <c r="D10" s="5"/>
      <c r="E10" s="15"/>
      <c r="F10" s="16" t="str">
        <f t="shared" si="0"/>
        <v/>
      </c>
    </row>
    <row r="11" spans="1:6" s="2" customFormat="1" ht="27.25" customHeight="1" x14ac:dyDescent="0.25">
      <c r="A11" s="5"/>
      <c r="B11" s="8"/>
      <c r="C11" s="5"/>
      <c r="D11" s="5"/>
      <c r="E11" s="15"/>
      <c r="F11" s="16" t="str">
        <f t="shared" si="0"/>
        <v/>
      </c>
    </row>
    <row r="12" spans="1:6" s="2" customFormat="1" ht="27.25" customHeight="1" x14ac:dyDescent="0.25">
      <c r="A12" s="5"/>
      <c r="B12" s="8"/>
      <c r="C12" s="5"/>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76" t="s">
        <v>70</v>
      </c>
      <c r="B25" s="75"/>
      <c r="C25" s="75"/>
      <c r="D25" s="75"/>
      <c r="E25" s="75"/>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w2oxH0u2ANxytwsnjjtXLm8s3htqGa0sSCZZs9maZIpM9rnd2mU/J7PAUStx7zJ+Cx+NVph3ox2WJxXVwj1trg==" saltValue="PlfOoH0QNBn73s5tsLp3MQ=="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20:A24 A4 A7:A18" xr:uid="{00000000-0002-0000-0700-000000000000}"/>
    <dataValidation imeMode="on" allowBlank="1" showInputMessage="1" showErrorMessage="1" sqref="B4" xr:uid="{00000000-0002-0000-07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tabSelected="1" view="pageBreakPreview" zoomScaleNormal="100" workbookViewId="0">
      <selection activeCell="F9" sqref="F9"/>
    </sheetView>
  </sheetViews>
  <sheetFormatPr defaultColWidth="9" defaultRowHeight="25" customHeight="1" x14ac:dyDescent="0.25"/>
  <cols>
    <col min="1" max="1" width="8.58203125" style="25" customWidth="1"/>
    <col min="2" max="2" width="9.58203125" style="25" customWidth="1"/>
    <col min="3" max="3" width="35.33203125" style="25" customWidth="1"/>
    <col min="4" max="4" width="20.58203125" style="25" customWidth="1"/>
    <col min="5" max="16384" width="9" style="25"/>
  </cols>
  <sheetData>
    <row r="1" spans="1:5" ht="35.25" customHeight="1" x14ac:dyDescent="0.25">
      <c r="A1" s="77" t="s">
        <v>71</v>
      </c>
      <c r="B1" s="77"/>
      <c r="C1" s="77"/>
      <c r="D1" s="77"/>
    </row>
    <row r="2" spans="1:5" ht="22.9" customHeight="1" x14ac:dyDescent="0.25"/>
    <row r="3" spans="1:5" s="24" customFormat="1" ht="20.25" customHeight="1" x14ac:dyDescent="0.3">
      <c r="A3" s="82" t="s">
        <v>100</v>
      </c>
      <c r="B3" s="1"/>
      <c r="C3" s="11"/>
      <c r="D3" s="12" t="s">
        <v>77</v>
      </c>
      <c r="E3" s="12"/>
    </row>
    <row r="4" spans="1:5" ht="34.9" customHeight="1" x14ac:dyDescent="0.25">
      <c r="A4" s="67" t="s">
        <v>78</v>
      </c>
      <c r="B4" s="67" t="s">
        <v>79</v>
      </c>
      <c r="C4" s="67" t="s">
        <v>72</v>
      </c>
      <c r="D4" s="67" t="s">
        <v>73</v>
      </c>
    </row>
    <row r="5" spans="1:5" s="27" customFormat="1" ht="34.9" customHeight="1" x14ac:dyDescent="0.25">
      <c r="A5" s="26">
        <v>1</v>
      </c>
      <c r="B5" s="26">
        <v>100</v>
      </c>
      <c r="C5" s="26" t="s">
        <v>80</v>
      </c>
      <c r="D5" s="6">
        <f>'100章'!F23</f>
        <v>0</v>
      </c>
    </row>
    <row r="6" spans="1:5" s="27" customFormat="1" ht="34.9" customHeight="1" x14ac:dyDescent="0.25">
      <c r="A6" s="26">
        <v>2</v>
      </c>
      <c r="B6" s="26">
        <v>200</v>
      </c>
      <c r="C6" s="71" t="s">
        <v>90</v>
      </c>
      <c r="D6" s="6">
        <f>'200章'!F25</f>
        <v>0</v>
      </c>
    </row>
    <row r="7" spans="1:5" s="27" customFormat="1" ht="34.9" customHeight="1" x14ac:dyDescent="0.25">
      <c r="A7" s="26">
        <v>3</v>
      </c>
      <c r="B7" s="26">
        <v>300</v>
      </c>
      <c r="C7" s="71" t="s">
        <v>91</v>
      </c>
      <c r="D7" s="6">
        <f>'300章'!F25</f>
        <v>0</v>
      </c>
    </row>
    <row r="8" spans="1:5" s="27" customFormat="1" ht="34.9" customHeight="1" x14ac:dyDescent="0.25">
      <c r="A8" s="26">
        <v>4</v>
      </c>
      <c r="B8" s="26">
        <v>400</v>
      </c>
      <c r="C8" s="71" t="s">
        <v>81</v>
      </c>
      <c r="D8" s="6">
        <f>'400章'!F48</f>
        <v>0</v>
      </c>
    </row>
    <row r="9" spans="1:5" s="27" customFormat="1" ht="34.9" customHeight="1" x14ac:dyDescent="0.25">
      <c r="A9" s="26">
        <v>5</v>
      </c>
      <c r="B9" s="26">
        <v>500</v>
      </c>
      <c r="C9" s="26" t="s">
        <v>82</v>
      </c>
      <c r="D9" s="6">
        <v>0</v>
      </c>
    </row>
    <row r="10" spans="1:5" s="27" customFormat="1" ht="34.9" customHeight="1" x14ac:dyDescent="0.25">
      <c r="A10" s="26">
        <v>6</v>
      </c>
      <c r="B10" s="26">
        <v>600</v>
      </c>
      <c r="C10" s="71" t="s">
        <v>89</v>
      </c>
      <c r="D10" s="6">
        <f>'600章'!F25</f>
        <v>0</v>
      </c>
    </row>
    <row r="11" spans="1:5" s="27" customFormat="1" ht="34.9" customHeight="1" x14ac:dyDescent="0.25">
      <c r="A11" s="26">
        <v>7</v>
      </c>
      <c r="B11" s="26">
        <v>700</v>
      </c>
      <c r="C11" s="26" t="s">
        <v>83</v>
      </c>
      <c r="D11" s="6">
        <f>'700章'!F25</f>
        <v>0</v>
      </c>
    </row>
    <row r="12" spans="1:5" s="27" customFormat="1" ht="34.9" customHeight="1" x14ac:dyDescent="0.25">
      <c r="A12" s="26">
        <v>8</v>
      </c>
      <c r="B12" s="78" t="s">
        <v>74</v>
      </c>
      <c r="C12" s="78"/>
      <c r="D12" s="6">
        <f>IF(D5=0,0,SUM(D5:D11))</f>
        <v>0</v>
      </c>
    </row>
    <row r="13" spans="1:5" s="27" customFormat="1" ht="34.9" customHeight="1" x14ac:dyDescent="0.25">
      <c r="A13" s="26">
        <v>9</v>
      </c>
      <c r="B13" s="79" t="s">
        <v>84</v>
      </c>
      <c r="C13" s="78"/>
      <c r="D13" s="6">
        <v>0</v>
      </c>
    </row>
    <row r="14" spans="1:5" s="27" customFormat="1" ht="34.9" customHeight="1" x14ac:dyDescent="0.25">
      <c r="A14" s="26">
        <v>10</v>
      </c>
      <c r="B14" s="79" t="s">
        <v>75</v>
      </c>
      <c r="C14" s="78"/>
      <c r="D14" s="6">
        <f>IF(D12=0,0,D12-D13)</f>
        <v>0</v>
      </c>
    </row>
    <row r="15" spans="1:5" s="27" customFormat="1" ht="34.9" customHeight="1" x14ac:dyDescent="0.25">
      <c r="A15" s="26">
        <v>11</v>
      </c>
      <c r="B15" s="78" t="s">
        <v>85</v>
      </c>
      <c r="C15" s="78"/>
      <c r="D15" s="28">
        <v>0</v>
      </c>
    </row>
    <row r="16" spans="1:5" s="27" customFormat="1" ht="34.9" customHeight="1" x14ac:dyDescent="0.25">
      <c r="A16" s="26">
        <v>12</v>
      </c>
      <c r="B16" s="83" t="s">
        <v>101</v>
      </c>
      <c r="C16" s="78"/>
      <c r="D16" s="6">
        <v>0</v>
      </c>
    </row>
    <row r="17" spans="1:4" s="27" customFormat="1" ht="34.9" customHeight="1" x14ac:dyDescent="0.25">
      <c r="A17" s="26">
        <v>13</v>
      </c>
      <c r="B17" s="78" t="s">
        <v>76</v>
      </c>
      <c r="C17" s="78"/>
      <c r="D17" s="6">
        <f>IF(D12=0,0,D12+D15+D16)</f>
        <v>0</v>
      </c>
    </row>
  </sheetData>
  <sheetProtection algorithmName="SHA-512" hashValue="tTu42bjD5APwguuIrbgC8PoWVvkSWtR4avhBZAQU8Ap0IIMemluim1ZGonB2drlPXlKKmbyl/p9NoQob1YoRiA==" saltValue="CVp+2WdY+tSQw5XLhbvzTg=="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8</vt:i4>
      </vt:variant>
    </vt:vector>
  </HeadingPairs>
  <TitlesOfParts>
    <vt:vector size="17" baseType="lpstr">
      <vt:lpstr>CDKOHSL</vt:lpstr>
      <vt:lpstr>说明</vt:lpstr>
      <vt:lpstr>100章</vt:lpstr>
      <vt:lpstr>200章</vt:lpstr>
      <vt:lpstr>300章</vt:lpstr>
      <vt:lpstr>400章</vt:lpstr>
      <vt:lpstr>600章</vt:lpstr>
      <vt:lpstr>700章</vt:lpstr>
      <vt:lpstr>汇总表</vt:lpstr>
      <vt:lpstr>'100章'!Print_Area</vt:lpstr>
      <vt:lpstr>说明!Print_Area</vt:lpstr>
      <vt:lpstr>'100章'!Print_Titles</vt:lpstr>
      <vt:lpstr>'200章'!Print_Titles</vt:lpstr>
      <vt:lpstr>'300章'!Print_Titles</vt:lpstr>
      <vt:lpstr>'400章'!Print_Titles</vt:lpstr>
      <vt:lpstr>'600章'!Print_Titles</vt:lpstr>
      <vt:lpstr>'700章'!Print_Titles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伟伟 刘</cp:lastModifiedBy>
  <cp:lastPrinted>2020-04-20T09:08:08Z</cp:lastPrinted>
  <dcterms:created xsi:type="dcterms:W3CDTF">2008-07-05T17:48:01Z</dcterms:created>
  <dcterms:modified xsi:type="dcterms:W3CDTF">2025-09-02T02:37:41Z</dcterms:modified>
</cp:coreProperties>
</file>