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1"/>
  </bookViews>
  <sheets>
    <sheet name="汇总表" sheetId="4" r:id="rId1"/>
    <sheet name="软件清单" sheetId="5" r:id="rId2"/>
    <sheet name="硬件清单" sheetId="3" r:id="rId3"/>
  </sheets>
  <externalReferences>
    <externalReference r:id="rId5"/>
  </externalReferences>
  <definedNames>
    <definedName name="_xlnm._FilterDatabase" localSheetId="1" hidden="1">软件清单!$A$2:$K$561</definedName>
    <definedName name="_xlnm._FilterDatabase" localSheetId="2" hidden="1">硬件清单!$A$2:$H$154</definedName>
    <definedName name="_Fil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<sst xmlns="http://schemas.openxmlformats.org/spreadsheetml/2006/main" count="3545" uniqueCount="1964">
  <si>
    <t>序号</t>
  </si>
  <si>
    <t>工程名称</t>
  </si>
  <si>
    <t>服务内容</t>
  </si>
  <si>
    <t>金额（元）</t>
  </si>
  <si>
    <t>备注</t>
  </si>
  <si>
    <t>一</t>
  </si>
  <si>
    <t>服务项目投资费用</t>
  </si>
  <si>
    <t>（一）</t>
  </si>
  <si>
    <t>园区系统平台升级服务</t>
  </si>
  <si>
    <t>1</t>
  </si>
  <si>
    <t>化工园区安全风险智能化管控服务</t>
  </si>
  <si>
    <t>1.1</t>
  </si>
  <si>
    <t>安全基础管理服务</t>
  </si>
  <si>
    <t>助力园区安全管理数字化、精细化，提供安全基础管理系统服务：
1.系统架构：以管理驾驶舱统领，围绕园区及企业安全管理全流程构建功能模块。
2.管理内容：涵盖企业安全风险等级评估、园区基础信息多维度管理；管控安全生产许可、企业安全承诺等业务；负责第三方单位全周期管理；处理执法管理各项事务；管理设备设施。
3.服务目标：整合园区安全基础数据，规范业务流程，防控安全风险。</t>
  </si>
  <si>
    <t>1.2</t>
  </si>
  <si>
    <t>重大危险源管理服务</t>
  </si>
  <si>
    <t>保障园区安全，提供重大危险源管理系统服务：
一.系统统筹：以管理驾驶舱统筹园区重大危险源管控。
二.功能模块
1.信息整合：汇聚企业重大危险源、危险工艺和化学品信息，建立信息库与工艺档案。
2.责任落实：通过履职、检查记录模块，规范安全包保责任。
3.实时监管：利用在线监测预警和抽查功能，排查隐患。
4.风险防控：借助预警、记录和风险管控台账，动态防控风险。
5.隐患管理：围绕“三录入”及评价报告，完善隐患与评估管理。
6.精准管控：结合企业分类监管信息和多维度模型，精准管控重大危险源。</t>
  </si>
  <si>
    <t>1.3</t>
  </si>
  <si>
    <t>双重预防机制服务</t>
  </si>
  <si>
    <t>帮助园区精准防控安全风险、提升安全管理效能，提供双重预防机制系统服务：
一.系统联动：管理驾驶舱与企业双重预防机制数字化系统相联动。
二.全流程管控体系构建
1.风险分级管控：建立风险分布四色图、管控清单等，对园区企业风险进行分析评估。
2.隐患排查治理：借助任务、排查记录等模块，实现隐患全流程管理。
3.包保责任履职：统计包保责任执行记录。
4.监督检查：包括任务制定、检查记录、隐患预警以及重大隐患督办。
5.统计分析：从多维度对隐患与风险进行统计。
6.运行效果检查：记录线上线下通知情况。
7.依据库支持：涵盖隐患排查、重大隐患判定等标准依据库。</t>
  </si>
  <si>
    <t>1.4</t>
  </si>
  <si>
    <t>特殊作业管理服务</t>
  </si>
  <si>
    <t>提供特殊作业管理系统服务，以管理驾驶舱统领，构建全流程管控体系。实现作业报备、计划报送的数据对接，让作业分布与进度可视；对作业过程多维度监管、记录，预警隐患与违规，实时保障安全；利用各类记录强化过程追溯；通过多种报警及线下巡查防控无计划作业；客户端全方位管理，保障特殊作业合规安全，助力园区精准管控风险。</t>
  </si>
  <si>
    <t>1.5</t>
  </si>
  <si>
    <t>封闭化管理服务</t>
  </si>
  <si>
    <t>提供封闭化管理系统服务，围绕园区封闭管控全流程打造多维度功能体系。服务包含工作审批、车辆与人员管理、卡口与报警管理等，涵盖系统运行分析、企业物料管理、硬件与园区基本配置等内容。同时设有三方物流档案管理、入园培训考试、业务参数配置、安检巡检等服务，配备管理驾驶舱进行数据展示。此外，利用封闭化管理小程序及危化品车辆停车场智慧监管平台，全方位保障园区封闭管理高效、安全、规范运行。</t>
  </si>
  <si>
    <t>1.6</t>
  </si>
  <si>
    <t>敏捷应急管理服务</t>
  </si>
  <si>
    <t>提升园区应急管理效能，提供敏捷应急管理系统服务：
1.系统统筹：以驾驶舱统筹园区应急管理全流程。
2.应急处置：构建接警、续报、救援处置等记录体系，包含处置方案、事故归档及案例库。
3.事后恢复：通过应急恢复、重建方案等模块，保障事故后现场清理、人员清点等工作开展。
4.资源管控：对应急预案、演练、物资、救援队伍、专家、避难场所等进行数字化管控与调配。
5.应急响应：通过值班值守保障信息畅通，确保应急响应及时。</t>
  </si>
  <si>
    <t>1.7</t>
  </si>
  <si>
    <t>决策驾驶舱服务</t>
  </si>
  <si>
    <t>提供决策驾驶舱服务，聚焦园区安全与应急管理。以“一张图”为核心提供多元功能：
1.安全决策分析：集成安全基础信息、重大危险源等关键数据，展示风险管控与作业态势。
2.应急决策分析：平时数字化管理应急资源，战时支持多方协作。
3.封闭管理：可视化呈现园区封闭区域。
4.风险监测预警：依托GIS与评估模型，接入企业信息分级预警。全方位辅助园区管理决策。</t>
  </si>
  <si>
    <t>1.8</t>
  </si>
  <si>
    <t>一园一册服务</t>
  </si>
  <si>
    <t>提供“一园一册”服务，围绕园区综合管理打造功能体系。涵盖安全驾驶舱，为管理者提供可视化决策支撑；提供园区基本信息查询、行政许可文本维护、范围与平面布置图管理；汇聚评价分析报告；管理在建工程信息、园区经济运行数据与大事记，全方位助力园区信息管理与运营决策。</t>
  </si>
  <si>
    <t>1.9</t>
  </si>
  <si>
    <t>一企一册服务</t>
  </si>
  <si>
    <t>提供“一企一册”服务，聚焦入园企业管理，构建了包含企业查询和管理驾驶舱的功能体系。此体系全面汇聚、统一管理并动态维护企业多方面信息，包括基本信息（基础、经营、安全监管等）、管理体系（机构、制度、人员、体系认证）、证照报告、平面布置、物料（危险化学品、危险废物、一般固废）、危险源及设施、建设项目、经济运行、外供能源、工艺流程等。同时，通过操作日志记录系统操作，帮助园区精准掌握企业全维度状况，为精细化管理决策提供有力支撑。</t>
  </si>
  <si>
    <t>1.10</t>
  </si>
  <si>
    <t>移动APP服务</t>
  </si>
  <si>
    <t>助力园区安全运营数字化管理，提供移动APP服务，围绕园区安全管理及日常运营构建功能体系：
1.交互支撑：支持首页看板、消息管理自定义，统计用户活跃度，通过启动页、意见反馈实现交互与问题收集，协议声明规范权责。
2.基础办公：提供通讯录、日历等基础办公功能。
3.安全管理：多维度呈现双重预防机制执行情况和风险分级管控；全流程覆盖应急演练、安全承诺、特殊作业、重大危险源监管等；还包含企业档案、许可查询、预警管理等模块。全方位实现信息汇聚、流程管控与风险预警。</t>
  </si>
  <si>
    <t>2</t>
  </si>
  <si>
    <t>技术支撑管理服务</t>
  </si>
  <si>
    <t>技术支撑管理系统主要包括报警管理、可视化管理、物联网管理、视频综合、视频智能应用系统，为业务的开展、数据的管理以及安全保障等提供了全面的支持服务。</t>
  </si>
  <si>
    <t>3</t>
  </si>
  <si>
    <t>易燃易爆气体泄露监测服务</t>
  </si>
  <si>
    <t>易燃易爆气体泄露监测系统汇聚单点式气体传感器、大范围速扫设备、气云成像设备的在线监测数据，进行易燃易爆气体泄露监测。为业务的开展、数据的管理以及安全保障等提供了全面的支持服务。</t>
  </si>
  <si>
    <t>（二）</t>
  </si>
  <si>
    <t>园区相关配套设施建设服务</t>
  </si>
  <si>
    <t>园区指挥中心建设服务</t>
  </si>
  <si>
    <t>为前端各系统数据支撑展示平台，包含综合安防平台、视频存储、算力节点等。</t>
  </si>
  <si>
    <t>新能源园区相关配套设施建设服务</t>
  </si>
  <si>
    <t>为园区提供相关配套设施建设服务内容如下：
1.封闭管理服务：遵循因地制宜、分区管理、分步实施思路，运用多种封闭监控管理手段，有序管控园区人员、车辆等流动因素，规范优化人流、物流、车流路径全过程监管并控制外来输入风险，保障园区安全。
2.风险监测服务：对园区有毒气体、液态易燃气体、一级重大危险源核心控制区进行远程探测在线监测预警，提供安全保障。
3.车辆监控服务：借助物联网技术实时监控危险化学品运输车辆进出园区，实施限时、限速、专用道路等措施，统一管理调度，防止风险积聚。</t>
  </si>
  <si>
    <t>独贵塔拉园区相关配套设施建设服务</t>
  </si>
  <si>
    <t>4</t>
  </si>
  <si>
    <t>园区平台数据接入服务</t>
  </si>
  <si>
    <t>为园区提供的全面数据接入服务如下：
1.定制第三方平台数据接口开发和数据接入。
2.封闭数据接入，含卡口、监控、车辆违规行驶、气体检测、人员通行等数据接口开发和数据接入。
3.采集重大危险源数据，实现危化企业安全感知数据接入，开发并接入企业DCS、GDS、SIS等系统数据接口。
4.危化企业数据接入，开发并接入企业双重预防、人员定位、特殊作业、敏捷应急等系统的数据接口。
5.GPS定位数据接口开发和数据接入。
6.危化停车场数据接入，涵盖独贵南区危化停车场监控、可燃有毒气体检测、排队叫号系统、车辆通行等接口开发和数据接入。</t>
  </si>
  <si>
    <t>5</t>
  </si>
  <si>
    <t>云资源及通信链路服务</t>
  </si>
  <si>
    <t>园区相关业务开展，提供如下云资源及通信链路服务：
1.云资源服务：租用运营商云资源计算设备，为园区系统平台业务、算力及数据管理提供全面安全保障。
2.通信链路服务：租用运营商通信链路，为园区前端传感器、采集设备提供视频、数据、图像传输通道。</t>
  </si>
  <si>
    <t>（三）</t>
  </si>
  <si>
    <t>园区运营服务</t>
  </si>
  <si>
    <t>园区安全风险等级评估服务</t>
  </si>
  <si>
    <t>一.专项服务及企业诊断
1.对园区各项新增、变更的资料维护管理，指导园区各项数据的收集，并帮助园区将规划文件、评估报告、评价报告、等各项园区资料协助审查及完善。
2.对园区安全风险智能化管控平台运营进行督导，出具园区智慧管理平台工作情况反馈表，及时反馈园区平台运行情况，指导园区平台智慧管理工作持续、长期、有效的稳定运行，形成历史管理数据。
3.对园区内危化品企业进行安全风险评估诊断，针对人员资质、安全管理制度、应急管理、安全管理等进行综合诊断评估，出具诊断评估报告表。
二.园区安全风险等级提升指导服务
1.派驻安全、封闭、应急等各方面专家力量对园区现状展开调研，针对安全风险导则36条缺失项进行梳理。
2.针对检查出的问题提出相应的解决方案和工作开展思路，制定可实施的整改措施方案计划。
3.全面指导化工园区安全风险评估评级工作，迎审工作包括：资料编制，指导园区专业监管人员迎审工作，同时现场指导并陪审，为应急厅D级复核、应急管理部D级复核顺利通过提供全程指导服务。</t>
  </si>
  <si>
    <t>（一）平台值守服务
1.实行园区平台7*24小时运营指挥调度，开展园区应急指挥调度、应急响应、预警研判及处置工作。开展园区与企业平台实时联动，有效对园区公共区域及企业潜在安全风险事件早发现、早预警、早处置。
2.开展企业数据实时采集，针对园区危化企业所涉及工艺、传感设备等监测报警数据采集。
3.开展园区安全应急监管，实现企业特殊作业、大检修等风险活动的实时全方位监管。
4.开展园区封闭、停车场运营全方位数据监督，辅助园区对人员、车辆的监管。
（二）平台数据管理服务
1.开展园区平台一园一册、一企一档数据维护。对园区及企业各类数据、视频，开展定期到园区和企业现场核实，针对接入异常数据及时修订。
2.按园区管理值班要求，协助完成园区日常管理业务的数据信息汇总、编辑、流转等工作。
（三）安全生产监测预警分析服务
1.开展7*10小时重大危险源液位、压力、温度等相关数据监测分析、跟踪值守。
2.对重点危化企业进行视频实时调取监测，重点抽查企业重大危险源区域、重点安全生产区域、中控室日常值班值守区域。
3.编写运行情况期报，包括安全承诺、风险研判、企业在线、视频在线、异常报警企业、中控室值班值守巡查等信息汇总。
（四）信息技术咨询服务
1.提供专业人员进行相关工作的汇报、平台参观接待、讲解服务。
2.建立健全园区运营机制，提升园区运行管理制度化、流程化、精细化和跨部门高效协作。
3.负责园区智能化管控平台5S管理。
（五）封闭值守服务
1.开展7×10小时岗亭值守服务；
2.核对车辆及人员报备信息，发放和收取定位卡；
3.负责园区内道路巡检违停车辆及车辆聚集驱散；
4.维护车辆及人员通行秩序。
所需人员
运营经理1名，平台值守4名，安保值守3名。</t>
  </si>
  <si>
    <t>（四）</t>
  </si>
  <si>
    <t>园区技术支持与维护服务</t>
  </si>
  <si>
    <t>（一）室外设备巡检服务
为保证平台各类监管设备的正常稳定运行，定期对园区内各类监管设备（园区道路卡口设备、监控设备、监测设备等）进行巡检，发现设备异常问题及时协调设备维修单位处理解决。
（二）室内设备巡检服务
建立室内设备巡查处置规范，定期开展支持系统运行的各类计算服务器（包括PC服务器及存储、网络安全及交换设备等）、机房监控设备、机房空调设备、消防、电路及照明等设备的巡查巡检，对于异常问题及时协调设备维修单位处理解决。
（三）系统维护服务服务保障
1.检查平台系统各功能模块是否存在显示异常、数据错误、运行卡顿等问题。
2.定期对系统企业端等系统测试，检查系统登录、信息录入、报警信息推送等功能是否正常。
3.系统显示异常、数据错误、运行卡顿等问题30分钟内处理完毕。
4.系统异常处理。日常使用发现的问题及时解决，出现无法解决的问题时及时公司联系研发人员，由研发人员远程处理。
（四）所需人员
技术人员4人。</t>
  </si>
  <si>
    <t>（五）</t>
  </si>
  <si>
    <t>园区系统集成服务</t>
  </si>
  <si>
    <t>系统集成服务</t>
  </si>
  <si>
    <t>计费基数=（园区系统平台升级服务+园区相关配套设施建设服务）*6%</t>
  </si>
  <si>
    <t>功能名称</t>
  </si>
  <si>
    <t>一级功能</t>
  </si>
  <si>
    <t>二级功能</t>
  </si>
  <si>
    <t>三级功能</t>
  </si>
  <si>
    <t>功能描述</t>
  </si>
  <si>
    <t>数量</t>
  </si>
  <si>
    <t>单位</t>
  </si>
  <si>
    <t>单价</t>
  </si>
  <si>
    <t>合价</t>
  </si>
  <si>
    <t>功能升级情况</t>
  </si>
  <si>
    <t>管理驾驶舱</t>
  </si>
  <si>
    <t>建设园区安全基础信息分析驾驶舱功能，支持与一企一档、企业侧安全基础管理模块数据对接实现数据互联互通，支持对园区内企业从不同维度进行分析，主要分析指标包含企业数量统计、重大危险源企业数量统计、重点监管工艺企业数量统计、重大危险源数量统计、重点监管工艺数量统计、重点监管危化品数量统计；支持以条形图直观展示企业安全承诺情况和安全培训执行率情况，支持以线状图展示近一年的开停车趋势和大检修变化趋势，支持对园区内第三方单位从评价次数、评价总分、评价平均分、是否在黑名单等维度进行评价统计，为园区提供安全基础管理模块全面的数据分析，帮助园区直观了解园区企业安全基础管理状况，提升园区的决策能力。</t>
  </si>
  <si>
    <t>套</t>
  </si>
  <si>
    <t>功能新增</t>
  </si>
  <si>
    <t>企业安全风险等级</t>
  </si>
  <si>
    <t>建设入园企业安全风险等级信息库，汇聚企业安全风险评估诊断结果信息，通过历史数据判断入园企业安全管理发展趋势变化。支持按照安全风险等级查询列表；支持与企业端安全基础管理企业安全风险等级模块数据对接互通；支持双重预防机制模块调用风险等级数据进行风险动态变化分析，支持对入园企业按照重大风险（红色）、较大风险（橙色）、一般风险（黄色）、低风险（蓝色）四种指标进行汇总展示，并支持按照指标联动筛选企业风险等级信息。</t>
  </si>
  <si>
    <t>园区基础信息管理</t>
  </si>
  <si>
    <t>园区规划信息</t>
  </si>
  <si>
    <t>总体规划</t>
  </si>
  <si>
    <t>建设化工园区总体规划信息库，对化工园区性质、发展目标、发展规模等总体规划信息进行管理，包括规划名称、编制日期、编制单位、发布日期、规划开始日期、规划结束日期、规划编号、规划范围、规划文件、土地利用规划图、批复文件等信息。支持规划相关信息的新增、编辑、查看、删除、批量删除等功能；支持用excel形式导入数据，支持数据全部导出及自定义选择部分数据批量导出功能；支持按照规划名称、发布日期组合条件查询列表数据；支持对信息变更历史的查询，支持决策驾驶舱综合视窗一张图模块进行数据调用，实现精准标注园区布局规划的四至范围、土地规划安全控制线、个人风险等值线、产业区块、安全防护目标，使园区管理者掌握园区规划布局信息，便于精准决策。</t>
  </si>
  <si>
    <t>功能升级</t>
  </si>
  <si>
    <t>产业规划</t>
  </si>
  <si>
    <t>建设化工园区产业规划信息库，对化工园区产业规划信息进行管理，包括规划名称、编制日期、编制单位、发布日期、规划开始日期、规划结束日期、规划编号、规划范围、产业链组态图、规划面积、规划文件、批复文件等信息。支持规划信息的新增、编辑、查看、删除、批量删除等功能；支持用excel形式导入数据，支持数据全部导出及自定义选择部分数据批量导出功能；支持按照规划名称、发布日期组合条件查询列表数据；支持对信息变更历史的查询，支持园区管理综合视窗一张图系统调用数据，使园区管理者掌握园区规划布局信息，便于精准决策。</t>
  </si>
  <si>
    <t>专项规划</t>
  </si>
  <si>
    <t>建设化工园区专项规划信息库，对化工园区安全生产、消防救援、生态环境保护、综合防灾减灾等专项规划信息进行管理，包括专项类别、编制日期、编制单位、规划开始日期、规划结束日期、规划名称、发布日期、规划编号、规划范围、规划文件、批复文件等信息。支持规划信息的新增、编辑、查看、删除、批量删除等功能；支持用excel形式导入数据，支持数据全部导出及自定义选择部分数据批量导出功能；支持按照专项类别、发布日期、编制日期组合条件查询列表数据；支持对信息变更历史的查询数据维护、查询列表和展示；支持园区管理综合视窗一张图系统调用数据。</t>
  </si>
  <si>
    <t>上位规划</t>
  </si>
  <si>
    <t>建设化工园区上位规划信息库，实现园区所在地设区市国土空间规划、设区市产业布局规划等信息的管理，包括规划类型、规划名称、编制日期、编制单位、规划文件等信息。支持规划信息的新增、编辑、查看、删除、批量删除等功能；支持用excel形式导入数据，支持数据全部导出及自定义选择部分数据批量导出功能；支持按照规划名称、规划日期查询列表数据；支持对信息变更历史的查询，支持园区管理综合视窗一张图系统调用数据。</t>
  </si>
  <si>
    <t>园区安全管理体系</t>
  </si>
  <si>
    <t>管理机构</t>
  </si>
  <si>
    <t>建设园区管理机构及部门职责电子台账，支持调用一园一册系统数据，实现园区管理机构信息的电子化、条目化管理，包含机构名称、人员编制、管理职责等信息。支持按照机构名称、上级机构名称查询数据；支持对信息变更历史的查询，支持园区管理综合视窗一张图系统调用数据。</t>
  </si>
  <si>
    <t>管理制度</t>
  </si>
  <si>
    <t>建设园区管理制度电子台账，支持调用一园一册系统数据，实现对园区通用类管理制度、人员类管理制度、园区内企业管理制度、公共区域类管理制度、建设项目类安全管理制度、第三方管理制度、应急管理制度等专业管理制度信息管理，包括管理单位名称、制度文号，制度名称、制度类型、发布日期、制度文件等信息。支持按照制度名称、制度类型、发布日期组合条件查询列表；支持对信息变更历史的查询，支持按照管理制度、现行制度、废止制度三个维度统计数据，并支持按照指标联动进行信息筛选，支持园区管理综合视窗一张图系统调用数据。</t>
  </si>
  <si>
    <t>管理人员</t>
  </si>
  <si>
    <t>建设园区管理人员电子信息台账，支持调用一园一册系统数据，实现园区人员信息档案电子化、条目化管理，包括姓名、单位、岗位、学历、专业、证书等基础信息。支持按照姓名、机构名称、岗位名称、是否取得注册安全工程师资格、是否具备化工学历背景、是否专业安全监管人员组合条件查询数据，支持园区管理综合视窗一张图系统调用数据；支持与报警管理模块互通实现对管理人员证照有效期、预报警管理；支持与从业人员库数据关联互通。支持按照管理人员、专业安全监管人员、注册安全工程师、具备化工学历背景人员、证书超期人员等维度对管理人员进行分类汇总，支持按照汇总指标维度联动对管理人员进行筛选。</t>
  </si>
  <si>
    <t>禁限控目录</t>
  </si>
  <si>
    <t>建设园区“禁限控”目录电子信息库，包含园区禁止和限控类化学品、工艺、装置等目录信息，为园区项目准入和退出提供数据支撑，严禁已淘汰的落后产能进入园区，包括名称、产品类型、目录类型等信息。支持目录信息的新增、编辑、查看、删除、批量删除等功能；支持用excel形式导入数据，支持数据全部导出及自定义选择部分数据批量导出功能；支持按照名称、产品类型、目录类型查询列表数据；支持对信息变更历史的查询，支持园区管理综合视窗一张图系统调用数据。</t>
  </si>
  <si>
    <t>1.11</t>
  </si>
  <si>
    <t>企业基本信息</t>
  </si>
  <si>
    <t>汇聚园区企业基本信息，形成园区企业信息档案库，包括企业名称、统一社会信用代码、企业类型、企业状态、企业负责人等基础信息。支持按照企业名称、企业状态、企业类型查询列表企业，支持查询数据全部导出及自定义选择部分数据批量导出功能，支持对企业信息变更历史的查询，支持与企业端的企业基础信息数据的关联互通。</t>
  </si>
  <si>
    <t>数据利旧</t>
  </si>
  <si>
    <t>1.12</t>
  </si>
  <si>
    <t>重点监管的危险化工工艺信息</t>
  </si>
  <si>
    <t>汇聚园区企业重点监管危险化工工艺信息，形成园区企业重点监管危险化工工艺档案库，包括企业名称、重点监管危险化工工艺、典型工艺名称、反应类型、重点监控单元、工艺简介、工艺危险特点、重点工艺参数、安全控制基本要求、宜采用的控制方式、涉及装置等信息。支持按照重点监管工艺类型、典型工艺、反应类型信息查询列表，支持数据全部导出和选择部分数据批量导出；支持按照企业组织树形式展示园区企业结构并支持按照企业进行筛选，支持按照重点监管危化工艺、光化工艺、氯化工艺、氧化工艺等重点监管工艺维度分类汇总数据，同时支持按照指标维度联动筛选重点监管工艺信息。支持园区安全基础信息一张图、重大危险源安全管理一张图系统调用数据；支持与园区端两重点一重大模块数据关联调用；支持与企业端安全基础管理生产过程基础信息模块数据关联互通。</t>
  </si>
  <si>
    <t>1.13</t>
  </si>
  <si>
    <t>重点监管危险化学品信息</t>
  </si>
  <si>
    <t>汇聚园区企业重点监管危险化学品信息，形成园区各企业生产经营涉及的危险化学品信息库，实现对园区危险化学品信息的统计和管理，为园区重点监管危险化学品管理提供依据和数据支撑，包括危化品类别、危化品类型、危险化学品形态、储存方式、应急处理手段、最大储存量、生产能力等信息。支持按照危险化学品名称、危险化学品类型、CAS号、是否易制毒、是否易制爆、是否剧毒、是否特别管控等快速检索查询危化品信息，支持查询数据全部导出和选择部分数据批量导出；支持按照企业组织树形式展示园区企业结构并支持按照企业进行筛选，支持按照重点监管危险化学品、易制毒危险化学品、易制爆危险品、剧毒危险化学品、特别管控危险化学品维度汇总指标展示危化品数据，支持按照指标维度联动筛选数据。支持园区安全基础信息一张图、重大危险源安全管理一张图系统调用数据；支持园区端两重点一重大模块数据关联调用；支持与企业端安全基础管理生产过程基础信息模块数据关联互通。支持与园区端一企一册物料管理模块数据对接互通。</t>
  </si>
  <si>
    <t>1.14</t>
  </si>
  <si>
    <t>重大危险源信息</t>
  </si>
  <si>
    <t>汇聚入园企业重大危险源信息形成园区各企业重大危险源信息库，实现对园区重大危险源信息的统计和管理，为园区重大危险源管理提供依据和数据支撑，包括危险源名称、危险源类型、重大危险源等级、备案编号、R值、周边防护目标最近距离、外边界500米范围人数估算、生产能力、包保履职负责人、涉及危险化学品、现场关联视频监控情况、关联有毒有害气体监测情况等信息。支持按照危险源名称、危险源类型、备案日期对全园区重大危险源信息检索查询及查看，支持数据全部导出和选择部分数据批量导出；支持按照企业组织树形式展示园区企业结构，支持为重大危险源包保履职监督、检查、统计提供依据；支持按照一级重大危险源、二级重大危险源、三级重大危险源、四级重大危险源维度分类汇总指标数据，支持按照指标维度联动筛选指标详细数据，支持园区安全基础信息一张图、重大危险源安全管理一张图系统调用数据；支持重大危险源备案有效期临期预警和超期报警；支持园区端两重点一重大模块数据关联调用；支持与企业端安全基础管理生产过程基础信息模块数据关联互通。支持与园区端一企一册危险源管理模块数据对接互通。</t>
  </si>
  <si>
    <t>1.15</t>
  </si>
  <si>
    <t>企业事故事件</t>
  </si>
  <si>
    <t>汇聚入园企业事故事件信息形成园区各企业事故事件信息库，实现园区企业事故事件数据的电子化、条目化统计管理，使园区管理人员能清晰掌握园区内企业历史事故事件情况，为后续的事故研判、安全风险管控起到借鉴作用，提升园区安全应急管理水平，包括事故编号、事故名称、事故来源、事故类型、事故等级、事故地点、伤亡情况、处置状态等信息。支持按照企业名称、事故名称、事故来源、事故类型、事故等级信息检索查询和查看企业历史事故事件，支持数据全部导出和选择部分数据批量导出；支持园区安全基础信息一张图、应急战时一张图系统调用数据；支持与企业端敏捷应急事故归档模块数据关联互通。</t>
  </si>
  <si>
    <t>1.16</t>
  </si>
  <si>
    <t>从业人员库</t>
  </si>
  <si>
    <t>汇聚园区从业人员信息形成园区、企业、第三方从业人员信息数据库，实现园区内从业人员信息档案的电子化、条目化管理，包括姓名、单位、岗位、学历、专业、证书等基础信息数据。支持按照姓名、机构名称、岗位名称、是否取得注册安全工程师资格、是否具备化工学历背景、是否具备化工学历背景查询列表人员信息，支持数据全部导出和选择部分数据批量导出功能；支持按照企业组织树形式展示园区企业结构，支持按照组织树形式对企业进行筛选从业人员，支持按照管理人员、安全管理人员、注册安全工程师、具备化工学历背景、管理证书超期人员维度汇总企业各类人员数据是否满足监管要求，支持按照维度联动筛选人员详细信息；支持与特殊作业、人员定位、培训管理等模块人员信息调用；支持与企业端一企一册企业管理体系人员管理和安全基础管理第三方单位人员信息模块数据对接互通。支持与园区端园区安全管理体系管理人员和一企一册企业管理体系人员管理模块数据关联互通。</t>
  </si>
  <si>
    <t>1.17</t>
  </si>
  <si>
    <t>安全防护目标</t>
  </si>
  <si>
    <t>建设园区安全防护目标信息数据库，汇聚园区重要防护目标、居民区、高敏感防护目标信息，实现园区居民区、学校、村庄等安全防护距离的在线监控和应急管理，包括防护目标类型、防护目标名称、相对园区方位、与园区边界距离、人数、户数、拆迁计划等信息。支持基于GIS地理信息技术，以电子地图标注防护目标经纬度信息，支持防护目标信息的新增、编辑、查看、删除、批量删除等功能；支持按照防护目标名称、防护目标类型、人数查询列表数据；支持数据全部导出及自定义选择部分数据批量导出功能；支持对信息变更历史的查询；支持园区综合视窗一张图信息调用和可视化展示。</t>
  </si>
  <si>
    <t>1.18</t>
  </si>
  <si>
    <t>安全监控设备信息</t>
  </si>
  <si>
    <t>空域监管设备</t>
  </si>
  <si>
    <t>建设园区空域监管设备电子台账，对园区高空瞭望、鹰眼、大范围速扫等设备进行信息管理，便于资产统计和运行维护，包括设备名称、设备类型、设备运行状态、规格型号、技术参数、生产厂家、启用日期、出厂编号、负责人、联系方式等信息。支持基于GIS地理信息技术，以电子地图标注设备经纬度信息，支持设备信息的新增、编辑、查看、删除、批量删除等功能；支持用excel形式导入数据，支持按照设备名称、设备类型、设备状态查询列表数据；支持查询数据全部导出及自定义选择部分数据批量导出功能；支持对信息变更历史的查询；支持与视频智能应用模块调用数据进行视频智能分析模型配置；支持园区决策驾驶舱大屏数据调用和可视化展示。</t>
  </si>
  <si>
    <t>1.19</t>
  </si>
  <si>
    <t>视频监控</t>
  </si>
  <si>
    <t>建设园区视频监控设备电子台账，对园区视频监控进行管理，便于资产统计和运行维护，包括视频编码、视频名称等信息，支持园区决策驾驶舱大屏数据调用和可视化展示。</t>
  </si>
  <si>
    <t>1.20</t>
  </si>
  <si>
    <t>值班值守</t>
  </si>
  <si>
    <t>园区带班值守信息</t>
  </si>
  <si>
    <t>建设园区带班值守管理模块，实现园区带班值守的值班及值班日志、交班日志管理功能，保障各类突发事件和重要紧急事项信息的快速、顺畅、准确传递和处理，提升园区应急值守业务能力，内容包括带班领导、值班人员、值班时间等信息。支持手动排班和批量排班；支持值班日志登记；支持值班信息日历查询列表和导入导出功能；支持对已排班人员请假换班功能；支持园区决策驾驶舱大屏数据调用和可视化展示。</t>
  </si>
  <si>
    <t>1.21</t>
  </si>
  <si>
    <t>园区企业值班值守信息</t>
  </si>
  <si>
    <t>汇聚园区各企业带班值守信息，实现园区各企业应急带班值守的信息库，保障各类突发事件和重要紧急事项信息的快速、顺畅、准确传递和处理，包括值班企业、值班人员姓名、人员类型、联系方式等信息。支持按天汇总园区企业已排班数据、未排班数据，支持各企业值班信息查询功能，支持园区决策驾驶舱大屏数据调用和可视化展示。</t>
  </si>
  <si>
    <t>1.22</t>
  </si>
  <si>
    <t>应急指挥平台值班信息（园区）</t>
  </si>
  <si>
    <t>建设园区应急指挥平台值班信息管理模块，汇聚园区指挥平台值班的信息，保障各类突发事件和重要紧急事项信息的快速、顺畅、准确传递和处理，内容包括带班领导、值班人员、值班时间、联系方式等信息。支持以日历方式查看值班信息和导入导出功能；支持对已排班人员请假换班功能；支持值班日志在线填报和异常问题处置情况跟踪；支持园区决策驾驶舱大屏数据调用和可视化展示。</t>
  </si>
  <si>
    <t>1.23</t>
  </si>
  <si>
    <t>安全生产行政许可管理</t>
  </si>
  <si>
    <t>统计分析</t>
  </si>
  <si>
    <t>建设园区入园企业安全生产行政许可管理统计分析功能，系统支持按照入园企业许可证类型汇总许可证数量，支持以表格形式汇总不同企业所持有的营业执照、危险化学品经营许可证、安全生产标准化证书、危险化学品安全生产许可证、危险化学品安全使用许可证、重大危险源备案登记表许可证以及许可证的详细信息，并可以查看企业的许可证及每个许可证的具体信息，支持以饼状图对项目类型占比情况进行分析，支持以饼状图对项目阶段占比情况进行分析，支持以表格形式汇总企业项目清单分析企业安全生产行政许可情况。</t>
  </si>
  <si>
    <t>1.24</t>
  </si>
  <si>
    <t>企业安全生产行政许可管理</t>
  </si>
  <si>
    <t>建设入园企业安全行政许可管理信息库，汇聚各企业营业执照、危险化学品安全生产许可证、危险化学品安全使用许可证、危险化学品经营许可证、重大危险源备案登记表、安全标准化证书等证照信息，实现安全生产许可相关证照材料的线上审阅、查阅全流程监管功能，包括证书名称、证书类型、发证机构、发证日期、审核状态、有效期等信息数据。系统支持信息汇总、导出功能；支持按照企业组织树形式展示园区企业结构，支持按照组织树形式对企业进行筛选行政许可信息，支持按照行政许可状态对行政许可数据分类汇总，支持按照指标维度联动查询。支持园区决策驾驶舱大屏数据调用和可视化展示；支持与各地区现有行政许可审批系统对接端口预留；支持与企业端安全管理基础信息安全生产许可相关证照与报告模块、一企一档企业证照和报告模块数据关联互通。</t>
  </si>
  <si>
    <t>1.25</t>
  </si>
  <si>
    <t>企业“三同时”监管</t>
  </si>
  <si>
    <t>建设入园企业新、改、扩建项目“三同时”管理信息库，汇聚各企业建设项目三同时信息，实现危险化学品建设项目“三同时”全流程监管，包括企业名称、项目名称、项目类型、当前阶段、立项时间、批准文号、投资情况、项目开始时间等信息数据。可实现安全“三同时”信息的查看功能；支持危化品建设项目按项目性质类别、三同时建设阶段维度对三同时数据统计分析，支持按照指标维度联动查询；支持与企业端安全基础管理安全三同时管理模块数据关联互通；支持与一企一档建设项目管理模块数据互通。</t>
  </si>
  <si>
    <t>1.26</t>
  </si>
  <si>
    <t>企业安全生产承诺</t>
  </si>
  <si>
    <t>建设入园企业安全生产承诺信息库，汇聚园区内各企业当天的生产装置运行状态和可能引发安全风险的主要活动，包括企业编码、生产装置套数、运行套数、停车套数、特级动火作业、一级动火作业、二级动火作业、断路作业、动土作业、高处作业、临时用电作业、吊装作业、盲板作业、受限空间作业、检维修作业、倒罐作业、清罐作业、切水作业、承包商作业、变更作业、是否有承包商作业、是否处于试生产期、是否处于开停车状态、正在开停车装置数、开车装置数、停车装置数、是否开展中（扩）试、试生产装置数、检维修套数、重点监管危险工艺数量、风险等级、承诺时间、承诺人、承诺内容等信息信息。系统支持装置运行状态、承诺特殊作业票拓展信息查询；系统支持企业安全生产承诺的数据查询列表、导出功能；支持与企业端安全生产模块数据关联互通。</t>
  </si>
  <si>
    <t>1.27</t>
  </si>
  <si>
    <t>安全培训管理</t>
  </si>
  <si>
    <t>建设入园企业安全培训记录模块，汇聚各企业安全培训记录，实现对各企业人员安全培训、人员安全素养提升情况的监督管理和培训档案管理，包括培训名称、培训类型、培训方式、培训途径、培训学时、培训开始时间、培训结束时间、培训合格人数、培训不合格人数、培训人员、考核结果、培训资料附件等信息数据。系统支持安全培训记录的以企业树的形式进行查询，支持按照企业名称、培训名称、培训类型、培训途径、培训级别、考核结果查询列表数据；支持企业培训次数汇总统计，支持对培训结果按照优秀、良好、合格、不合格维度统计数据；支持与企业端安全培训教育模块的数据关联互通。</t>
  </si>
  <si>
    <t>1.28</t>
  </si>
  <si>
    <t>装置开停车和大检修管理</t>
  </si>
  <si>
    <t>建设园区开停车和大检修管理统计分析功能，系统支持对园区内开车企业、停车企业、大检修企业进行汇总，支持按照不同时间段对开停车数据进行统计，统计维度包括以饼状图对开车原因占比情况进行分析；以饼状图对停车原因占比情况进行分析，对检修原因占比情况进行分析；以条形图分别对企业开车排行、企业停车排行进行统计分析及可视化展示，帮助园区直观了解园区企业开停车情况，提供决策依据。</t>
  </si>
  <si>
    <t>1.29</t>
  </si>
  <si>
    <t>装置大检修备案</t>
  </si>
  <si>
    <t>建设入园企业装置设施大检修备案信息库，汇聚企业装置设施大检修信息，实现园区内企业装置设施（含重大危险源）大检修线上备案管理，包括检修原因、计划检修开始时间、计划检修结束时间、检修方案、检修记录、检修风险辨识和控制措施等信息。系统支持企业备案信息汇总，支持按照企业名称、检修名称、检修原因、检修时间、检修状态查询列表数据，支持查询数据全部导出及自定义选择部分数据批量导出功能；支持对信息变更历史的查询；支持园区安全基础信息一张图系统调用数据；支持按照预防性检修、修复性检修、抢修等检修原因对大检修数据进行统计；支持统计维度联动列表筛选数据；支持对企业提交的大检修备案进行审批功能，支持与企业端安全管理基础信息装置开停车与大检修管理模块数据关联互通。</t>
  </si>
  <si>
    <t>1.30</t>
  </si>
  <si>
    <t>装置开停车管理</t>
  </si>
  <si>
    <t>建设入园企业装置设施开停车管理信息库，汇聚企业装置设施开停车信息，实现园区内企业装置设施开停车线上备案，包括企业装置名称、开停车原因、开停车时间、开停车方案、开停车风险分析和安全确认表、确认人等信息数据。系统支持企业备案信息汇总、支持按照企业名称、开停车类型、开车原因、停车原因、当前状态查询列表数据；支持查询数据全部导出及自定义选择部分数据批量导出功能；支持对信息变更历史的查询；支持园区安全基础信息一张图系统调用数据；系统支持对开车中、已开车、停车中、已停车维度对装置状态进行汇总，支持统计维度联动列表筛选数据；支持企业备案审批流程自定义配置，支持对企业提交的备案进行审批功能，支持与企业端安全管理基础信息装置开停车与大检修管理模块数据关联互通，为园区提供精准信息，便于对非正常原因造成的开停车进行线下抽查检查。</t>
  </si>
  <si>
    <t>1.31</t>
  </si>
  <si>
    <t>第三方单位管理</t>
  </si>
  <si>
    <t>建设第三方单位管理数据统计分析功能，从不同维度对园区所有第三方单位管理情况进行分析及可视化展示，数据涵盖企业第三方和园区第三方。支持以柱状图分析园区第三方、企业第三方分布情况；支持对第三方类型进行分析；支持以表格的形式展示园区内第三方黑名单数据，支持以条形图的形式对第三方违章数量进行排行分析，并支持以表格的形式将第三方违规记录进行展示；支持以条形图的形式对第三方培训合格率排行分析，并支持以表格的形式汇总第三方培训列表；支持以条形图的形式对第三方评价得分排行分析，并支持以表格的形式汇总第三方评价得分,帮助园区直观了解园区第三方管理情况，提供决策依据。</t>
  </si>
  <si>
    <t>1.32</t>
  </si>
  <si>
    <t>第三方单位基本信息</t>
  </si>
  <si>
    <t>建设入园/驻园第三方单位信息库，汇聚建筑工程公司、设备安装公司、检维修单位、检测单位、设计单位、监理单位、技术服务单位等第三方单位信息，包括承包商名称、统一社会信用代码、单位性质、类别、类型、承包范围、资质证照等信息。系统支持园区第三方单位信息档案信息的新增、编辑、查看、删除、批量删除等功能，支持对园区第三方单位信息以EXCEL形式导入数据，支持企业第三方档案信息的汇总，支持按照企业名称、第三方单位名称、单位性质、第三方单位类型、第三方状态查询列表数据，支持查询数据全部导出及自定义选择部分数据批量导出功能；支持对信息变更历史的查询；按照建筑工程、设备安装、检维修、检测、设计、监理、技术服务对第三方类型统计分析和可视化展示，支持对指标联动筛选数据；支持根据园区第三方评价结果将园区失信第三方列入黑名单管理；支持园区安全基础信息一张图系统调用数据；支持与企业端安全管理基础信息第三方单位管理模块数据关联互通。</t>
  </si>
  <si>
    <t>1.33</t>
  </si>
  <si>
    <t>第三方单位人员信息</t>
  </si>
  <si>
    <t>建设入园/驻园第三方单位人员信息库，实现第三方单位人员信息的汇总统计、查询列表和导出功能，包括人员姓名、身份证明、是否为特种作业人员、资质证照、黑名单状态等信息。系统支持园区第三方单位人员信息的新增、编辑、查看、删除、批量删除等功能，支持对园区第三方单位人员信息以EXCEL形式导入数据，支持对企业第三方单位人员信息的以第三方单位树的形式汇总展示，支持按照企业名称、第三方名称、姓名、是否为特殊作业人员、是否高风险岗位、人员状态查询列表数据，支持查询数据全部导出及自定义选择部分数据批量导出功能；支持对信息变更历史的查询；系统支持与报警管理模块数据调用对第三方单位人员证照有效期进行预报警；支持与特殊作业模块证照信息调用；支持园区安全基础信息一张图系统调用数据；支持与企业端安全管理基础信息第三方单位管理模块、园区端从业人员库数据关联互通。</t>
  </si>
  <si>
    <t>1.34</t>
  </si>
  <si>
    <t>第三方单位资质信息</t>
  </si>
  <si>
    <t>建设入园/驻园第三方单位资质档案信息库，实现园区对第三方单位资质合规管理，包括第三方单位名称、资质名称、证书编号、发证单位、资质等级、初领时间、有效期起止、证明文件附件等信息。系统支持对园区第三方单位资质信息的新增、编辑、查看、删除、批量删除等功能，支持对园区第三方单位资质信息以EXCEL形式导入数据，支持对企业第三方单位资质信息以第三方单位树的形式汇总展示；支持按照企业名称、第三方名称、资质名称、资质等级查询列表数据，支持查询数据全部导出及自定义选择部分数据批量导出功能；支持对信息变更历史的查询；支持系统支持与报警管理模块数据调用对第三方单位资质证照有效期临期预警和超期报警功能；支持与企业端安全管理基础信息第三方单位管理模块数据关联互通。</t>
  </si>
  <si>
    <t>1.35</t>
  </si>
  <si>
    <t>第三方单位安全教育培训记录</t>
  </si>
  <si>
    <t>建设入园/驻园第三方单位安全培训信息库，实现园区对第三方单位人员安全教育培训情况的管理，包括第三方单位名称、培训日期、培训内容、培训负责人、培训人员及培训成绩等信息。系统支持第三方单位人员安全培训记录信息的新增、编辑、查看、删除、批量删除等功能，支持对园区第三方安全教育培训记录以EXCEL形式导入数据，支持对企业第三方单位安全教育培训信息以第三方单位树的形式汇总展示；支持按照企业名称、第三方名称、培训名称、培训类型查询列表数据，支持查询数据全部导出及自定义选择部分数据批量导出功能；支持对信息变更历史的查询；支持对第三方单位人员安全培训情况进行统计分析和可视化展示，支持与企业端安全管理基础信息第三方单位管理模块数据关联互通。</t>
  </si>
  <si>
    <t>1.36</t>
  </si>
  <si>
    <t>第三方单位违规记录</t>
  </si>
  <si>
    <t>建设入园/驻园第三方单位违规记录信息库，实现第三方单位违规情况的管理，包括第三方单位名称、违章人员、违章日期、违章来源、违章行为描述、处理过程等信息。系统支持园区第三方单位违章记录信息的新增、编辑、查看、删除、批量删除等功能；支持用excel形式导入数据，支持数据全部导出及自定义选择部分数据批量导出功能；支持按照第三方单位名称、发生时间、处理结果、违章来源、违章人员组合查询数据，支持企业数据的汇总，支持数据与企业端安全管理基础信息第三方单位管理数据关联互通，达到对第三方单位违规管理的目的。</t>
  </si>
  <si>
    <t>1.37</t>
  </si>
  <si>
    <t>第三方诚信评价记录</t>
  </si>
  <si>
    <t>建设入园/驻园第三方单位诚信评价信息库，实现园区、企业第三方单位信用评价管理，包括第三方单位名称、评价时间、评价得分、是否列入黑名单等信息数据。系统支持对园区第三方单位诚信评价记录新增、编辑、查看、删除、批量删除等功能；支持用excel形式导入园区数据，支持企业数据的汇总，支持按照第三方单位名称、是否列入黑名单查询列表数据，支持查询数据全部导出及自定义选择部分数据批量导出功能；支持与企业端安全管理基础信息第三方单位管理模块数据关联互通，支持调用园区第三方诚信评价依据对第三方按照评分内容进行评价，为园区选择第三方单位服务商提供数据决策支持，为园区安全管理提供数据支撑。</t>
  </si>
  <si>
    <t>1.38</t>
  </si>
  <si>
    <t>第三方诚信评价依据库</t>
  </si>
  <si>
    <t>建设入园/驻园第三方单位评价依据库，系统内置第三方单位安全表现和安全业绩评价规则依据细则，包括评分项目、控制分数、评分标准等，系统支持根据园区第三方单位管理制度要求进行评价指标自由配置，包括对评价指标的新增、编辑、查看、删除、批量删除等功能；支持用excel形式导入数据，支持按照评分项目查询数据，支持查询数据全部导出及自定义选择部分数据批量导出功能；支持与企业端安全管理基础信息第三方单位管理模块数据关联互通，园区和企业可以利用评价规则对第三方单位进行定期评价。</t>
  </si>
  <si>
    <t>1.39</t>
  </si>
  <si>
    <t>第三方服务记录</t>
  </si>
  <si>
    <t>建设入园/驻园第三方单位服务信息库，汇聚园区内涉及的全部第三方单位服务信息，实现园区第三方单位统一管理，包含第三方单位名称、服务期限起止时间、评价得分、黑名单状态、黑名单原因等信息。系统支持对园区、企业第三方单位服务记录按照第三方单位名称、服务企业、是否列入黑名单查询列表第三方单位服务记录信息；系统支持与企业端安全管理基础信息第三方单位管理模块数据关联互通。</t>
  </si>
  <si>
    <t>1.40</t>
  </si>
  <si>
    <t>执法管理</t>
  </si>
  <si>
    <t>建设执法管理数据统计分析功能，实现从不同维度对园区内企业执法信息的统计分析和可视化展示。支持按照不同时间段对执法数据进行统计，支持按照时间段对园区内企业的执法计划、执法记录、执法案件汇总数据，以饼状图对隐患类型进行分析，支持以线状图展示近一年的隐患整改趋势，支持以表格的形式展示园区内企业未整改的执法隐患数据，帮助园区了解对园区企业执法情况。</t>
  </si>
  <si>
    <t>1.41</t>
  </si>
  <si>
    <t>执法检查计划</t>
  </si>
  <si>
    <t>建设执法检查计划模块，实现执法检查计划的在线管理，包括执法检查单位、执法检查类型、执法检查时间、执法检查任务描述、执法检查计划执行状态、检查任务附件、发起人等信息。系统支持执法检查计划的新增、编辑、查看、删除、批量删除等功能；支持用excel形式导入数据，支持按照执法检查单位、执法检查类型、执法检查状态、举报核实情况、明察暗访情况查询列表数据，支持查询数据全部导出及自定义选择部分数据批量导出功能；支持与报警管理模块数据关联互通实现执法检查计划临期预警超期报警；支持执法计划下发到企业端接收任务等功能。</t>
  </si>
  <si>
    <t>1.42</t>
  </si>
  <si>
    <t>执法检查记录内容</t>
  </si>
  <si>
    <t>建设执法检查记录模块，实现执法检查记录的在线管理，包括关联执法计划编号、执法检查人员、执法检查日期、被检查单位、执法检查情况描述、是否停业整顿、是否提请关闭、是否经济处罚、是否立案、查封扣押决定书附件、调查询问笔录附件、行政当场处罚决定书附件等信息。系统支持执法检查记录的新增、编辑、查看、删除、批量删除等功能；支持按照被检查单位、执法检查日期、是否执法、停产整顿情况、提请关闭情况、经济处罚情况查询列表数据，支持查询数据全部导出及自定义选择部分数据批量导出功能。</t>
  </si>
  <si>
    <t>1.43</t>
  </si>
  <si>
    <t>执法检查隐患</t>
  </si>
  <si>
    <t>建设执法检查隐患模块，实现执法检查隐患问题的在线管理，包括企业名称、区域名称、隐患描述、隐患级别、隐患类型、隐患整改状态、重大隐患类型、重大隐患现状、重大隐患治理前安全管控措施、重大隐患危害程度分析、责令整改日期、整改措施、重大隐患治理方案等信息数据。系统支持执法检查隐患在线登记、数据维护；支持按照企业名称、隐患级别、隐患状态、隐患类型、检查日期对执法隐患查询列表，支持查询数据全部导出及自定义选择部分数据批量导出功能，支持隐患信息推送至企业端，支持与报警管理模块数据关联互通实现隐患整改时间临期预警超期报警实现整改情况闭环跟踪功能。</t>
  </si>
  <si>
    <t>1.44</t>
  </si>
  <si>
    <t>执法案件管理</t>
  </si>
  <si>
    <t>建设执法案件管理模块，实现执法案件的在线管理，包括关联执法检查企业名称、案件名称、案件编号、执法部门、执法人员、立案时间和结案时间、执法文书附件等信息。系统支持执法案件信息的维护，支持按照企业名称、案件名称、立案时间、结案时间查询列表，支持查询数据全部导出及自定义选择部分数据批量导出功能。</t>
  </si>
  <si>
    <t>1.45</t>
  </si>
  <si>
    <t>执法监控设备管理</t>
  </si>
  <si>
    <t>建设执法监控设备管理模块，实现执法监控设备件的在线管理，包括执法记录仪名称、摄像头编码、设备编码、物联网卡号、设备序列号等信息信息。系统支持执法监控设备新增、编辑、查看、删除、批量删除等功能；支持用excel形式导入数据，支持按照执法记录仪名称、设备编码查询列表数据，支持查询数据全部导出及自定义选择部分数据批量导出功能。</t>
  </si>
  <si>
    <t>1.46</t>
  </si>
  <si>
    <t>园区监督检查</t>
  </si>
  <si>
    <t>监督检查任务</t>
  </si>
  <si>
    <t>建设园区专项监督检查任务功能，实现应急管理部重大危险源、高危细分领域、重点县帮扶等专项检查任务的数据对接和任务下发企业管理，包括检查、任务名称、任务类型、任务开始时间、任务结束时间、任务描述等信息信息。系统支持按照任务名称、任务类型、任务开始时间、任务结束时间查询列表；支持与两重点一重大三录入模块数据关联互通，支持与双重预防机制模块数据关联互通，实现数据的统一管理和调用。</t>
  </si>
  <si>
    <t>1.47</t>
  </si>
  <si>
    <t>监督检查记录</t>
  </si>
  <si>
    <t>基于专项监督检查任务，建设园区专项检查记录功能，实现园区对各上级部门检查动作的维护、各层级检查结果的汇总，为后续隐患排查跟踪闭环提供依据，包括任务名称、任务类型、企业名称、检查类型、任务开始时间、任务结束时间、任务描述、检查日期、检查得分、检查情况记录等信息。系统支持根据扣分项录入情况，自动计算各企业得分；支持省部级督查、市级交叉检查、企业自查检查情况的查询列表功能；支持与双重预防机制模块数据关联互通，支持提供数据接口与上级部门进行数据对接；支持与两重点一重大三录入模块数据关联互通，实现重大危险源专项检查数据的调用。</t>
  </si>
  <si>
    <t>1.48</t>
  </si>
  <si>
    <t>监督检查隐患</t>
  </si>
  <si>
    <t>建设园区专项监督检查隐患管理模块，统一汇总企业自查、园区督查检查、市级交叉审核、省部级督查检查隐患问题下发企业整改，系统支持线上下发督办信息、在线审核验收隐患整改信息，实现多层级排查隐患跟踪闭环处置，包含检查任务名称、检查类型、检查得分、隐患名称、隐患描述、隐患级别、隐患状态、隐患类型、检查日期、整改时间、整改措施等信息。系统支持各层级检查隐患数据的查询列表；支持与双重预防机制模块隐患排查治理模块数据互通。</t>
  </si>
  <si>
    <t>1.49</t>
  </si>
  <si>
    <t>设备设施</t>
  </si>
  <si>
    <t>关键设备管理</t>
  </si>
  <si>
    <t>建设入园企业关键设备档案信息库，汇聚企业关键设备信息，实现园区企业关键设备的预报警管理。包括设备归属单位、所在区域、设备类型、设备编码、设备名称、设备型号、设备运行状态、设备材质、设备技术参数、设备是否涉及重大危险源等信息。支持企业信息汇总；支持以树形结构展示园区内各企业各危险源区域内关键设备信息，支持按照设备名称、所在区域、设备类型、是否老旧装置、老旧装置类型、设备运行状态组合条件查询列表数据，支持查询数据全部导出及自定义选择部分数据批量导出功能；系统支持按照设备类型维度分类型统计设备数据；支持与企业端安全管理基础信息设备设施模块数据关联互通；支持与报警管理模块数据关联互通对关键设备使用寿命超期预报警功能；支持园区决策驾驶舱大屏数据调用和可视化展示。</t>
  </si>
  <si>
    <t>1.50</t>
  </si>
  <si>
    <t>特种设备管理</t>
  </si>
  <si>
    <t>建设入园企业特种设备档案信息库，汇聚企业特种设备信息，实现园区企业特种设备定期检验的预报警管理。包括设备归属单位、所在区域、设备类型、设备编码、设备名称、设备型号、设备运行状态、设备材质、特种设备技术参数、特种设备是否涉及重大危险源等信息。支持企业信息的汇总；支持以树形结构展示园区内企业锅炉、压力容器、厂驾车辆、起重机械等特种设备信息的展示；支持按照设备名称、所在区域、设备类型、检验日期、设备运行状态组合条件查询列表数据，支持查询数据全部导出及自定义选择部分数据批量导出功能；支持对特种设备定期检查信息的查看；系统支持按照设备类型维度分类型统计设备数据；支持与企业端安全管理基础信息设备设施模块数据关联互通；支持与报警管理模块互通实现特种设备定期检验超期预报警功能；支持园区决策驾驶舱大屏数据调用和可视化展示。</t>
  </si>
  <si>
    <t>1.51</t>
  </si>
  <si>
    <t>安全设备设施</t>
  </si>
  <si>
    <t>建设入园企业安全设施电子档案信息库，汇聚各企业安全设备设施信息，实现安全阀清单及定期校验记录、爆破片清单及更换记录、安全仪表联锁清单及检查校验记录的线上统一管理，包括归属单位、设备类型、设备名称、运行状态、投用日期、检验年限、检验周期等信息。支持以树形结构展示园区内各企业安全设备设施信息的展示，支持按照设备名称、所在区域、设备类型、检验日期、设备运行状态组合条件查询列表数据，支持数据全部导出及自定义选择部分数据批量导出功能；系统支持按照设备类型维度分类型统计设备数据；支持与企业端安全管理基础信息设备设施模块数据关联互通；支持与报警管理模块互通实现安全设备设施检验有效期临期预警和超期报警；支持园区决策驾驶舱大屏数据调用和可视化展示。</t>
  </si>
  <si>
    <t>2.1</t>
  </si>
  <si>
    <t>建立安全驾驶舱信息统计分析功能，企业分类管理和重大危险源两个大模块进行展示。企业分类监管统计数据包含重大危险源企业数量、特别管控企业数量、重点关注企业数量、一般监管企业数量、企业得分排行、扣分原因分析（安全承诺、监测数据、包保责任履职、三录入超期未整改隐患、评估评价报告）进行统计分析及可视化展示。重大危险源统计数据包含：一到四级重大危险源数量、重大危险源区域类型占比（储罐区、仓库区、装卸区、其他、装置区）、重大危险源分类管理（一级、二级、三级、四级）、包保责任履职、重大风险管控（支持近7天和近30天切换）、评估评价报告及隐患管理情况。</t>
  </si>
  <si>
    <t>2.2</t>
  </si>
  <si>
    <t>汇聚入园企业重大危险源信息形成园区各企业重大危险源信息库，实现对全园区重大危险源信息的统计和管理，为园区重大危险源管理提供依据和数据支撑，包括危险源名称、危险源类型、重大危险源等级、备案编号、R值、周边防护目标最近距离、外边界500米范围人数估算、生产能力、包保履职负责人、涉及危险化学品、现场关联视频监控情况、关联有毒有害气体监测情况等数据。支持按照危险源名称、危险源类型、备案日期对全园区重大危险源信息检索查询、查看，支持数据全部导出和选择部分数据批量导出；支持按照企业组织树形式展示园区企业结构，支持支持为重大危险源包保履职监督、检查、统计提供依据；支持按照一级重大危险源、二级重大危险源、三级重大危险源、四级重大危险源维度分类汇总指标数据，支持按照指标维度联动筛选指标详细数据，支持园区安全基础信息一张图、重大危险源安全管理一张图系统调用数据；支持重大危险源备案有效期临期预警和超期报警；支持园区端两重点一重大模块数据关联调用；支持与企业端安全基础管理生产过程基础信息模块数据关联互通。支持与园区端一企一册危险源管理模块数据对接互通。</t>
  </si>
  <si>
    <t>2.3</t>
  </si>
  <si>
    <t>重点监管危险化工工艺信息</t>
  </si>
  <si>
    <t>汇聚园区企业重点监管危险化工工艺信息，形成园区企业重点监管危险化工工艺档案库，包括企业名称、重点监管危险化工工艺、典型工艺名称、反应类型、重点监控单元、工艺简介、工艺危险特点、重点工艺参数、安全控制基本要求、宜采用的控制方式、涉及装置等数据。支持按照重点监管工艺类型、典型工艺、反应类型信息快速检索查询，支持数据全部导出和选择部分数据批量导出；支持按照企业组织树形式展示园区企业结构，支持按照组织树形式对企业进行筛选，支持按照重点监管危化工艺、光化工艺、氯化工艺、氧化工艺等重点监管工艺维度分类汇总数据，支持按照指标维度联动筛选重点监管工艺信息筛选。支持园区安全基础信息一张图、重大危险源安全管理一张图系统调用数据；支持园区端两重点一重大模块数据关联调用；支持与企业端安全基础管理生产过程基础信息模块数据关联互通。</t>
  </si>
  <si>
    <t>2.4</t>
  </si>
  <si>
    <t>汇聚园区企业重点监管危险化学品信息，形成园区各企业生产经营涉及的所有危险化学品信息库，实现对全园区危险化学品信息的统计和管理，为园区重点监管危险化学品管理提供依据和数据支撑，包括危化品类别、危化品类型、危险化学品形态、储存方式、应急处理手段、最大储存量、生产能力等数据。支持按照危险化学品名称、危险化学品类型、CAS号、是否易制毒、是否易制爆、是否剧毒、是否特别管控等快速检索查询危化品信息，支持数据全部导出和选择部分数据批量导出；支持按照重点监管危险化学品、易制毒危险化学品、易制爆危险品、剧毒危险化学品、特别管控危险化学品维度汇总指标展示危化品数据，支持按照指标维度联动筛选某个维度的信息。支持按照企业组织树进行筛选。支持园区安全基础信息一张图、重大危险源安全管理一张图系统调用数据；支持园区端两重点一重大模块数据关联调用；支持与企业端安全基础管理生产过程基础信息模块数据关联互通。支持与园区端一企一册物料管理模块数据对接互通。</t>
  </si>
  <si>
    <t>2.5</t>
  </si>
  <si>
    <t>安全包保责任落实监督</t>
  </si>
  <si>
    <t>履职记录</t>
  </si>
  <si>
    <t>建立入园企业重大危险源安全包保责任管理信息库，汇聚各企业重大危险源包保责任人履职情况，管理企业每一处重大危险源包保责任落实情况，展示重大危险源数量及未履职重大危险源数量，实现重大危险源安全包保履职记录电子化、条目化管理，强化园区企业重大危险源安全风险防控工作，压实企业主体管理责任。包括企业名称、重大危险源数量、未履职重大危险源数量，负责人、职务、履职周期、应履职次数、超期履职次数、未履职次数、任务执行情况等。支持对各企业重大危险源包保履职记录进行查询、导出、查看和进行监督检查的功能；支持查看各重大危险源安全负责人、技术负责人和操作负责人的各履职项的执行情况及超期情况，包括查看履职项执行记录等;支持对履职情况进行监督检查及要求反馈的通知推送操作；支持与企业端两重点一重大安全包保责任落实模块数据以及双重预防机制进行数据关联互通。</t>
  </si>
  <si>
    <t>2.6</t>
  </si>
  <si>
    <t>检查记录</t>
  </si>
  <si>
    <t>建立入园企业安全包保责任履职检查记录模块，规范园区内企业重大危险源履职检查与反馈流程，实现园区端对各企业重大危险源履职情况进行在线抽查，包括企业名称、安全负责人、联系人、到期未履职项、反馈状态、检查时间、检查结果等信息。系统支持检查、查看、快速查询、导出等功能；支持与企业安全包保责任落实监督模块进行数据交互。</t>
  </si>
  <si>
    <t>2.7</t>
  </si>
  <si>
    <t>在线监测预警</t>
  </si>
  <si>
    <t>重大危险源在线监测</t>
  </si>
  <si>
    <t>汇聚入园企业现有重大危险源DCS、GDS监测点位数据，实现对各企业重大危险源生产单元、储存单元安全在线监测展示。支持查看储罐、装置、危化品库等处的液位、温度、压力和可燃有毒气体浓度的实时监测数据、报警数据；支持查询历史数据和对比分析；支持快速查询各企业重大危险源监测情况及异常点位，支持各点位历史监测值可视化展示与不同时期对比分析；支持与报警管理模块数据交互；支持与企业端重大危险源在线监测模块数据关联互通。</t>
  </si>
  <si>
    <t>2.8</t>
  </si>
  <si>
    <t>重大危险源在线监控</t>
  </si>
  <si>
    <t>汇聚入园企业现有重大危险源视频监控数据，实现利用AI技术对接入重点场所、关键部位的监控视频进行智能分析。支持对重点监管区域火灾、烟雾、人员违章、人员聚集等异常进行全方位识别和报警；支持对各点位监控视频实时播放、全屏播放；支持与预报警系统进行数据交互。</t>
  </si>
  <si>
    <t>2.9</t>
  </si>
  <si>
    <t>重大危险源预警管理</t>
  </si>
  <si>
    <t>建立园区重大危险源预警管理模块，实现预报警闭环处置在线跟踪，为园区重大危险源风险管控、预报警跟踪闭环管理提供支撑，包括单位名称、报警内容、报警时间、报警恢复时间、报警详情等信息。系统支持预报警信息快速查询、报警信息一键导出、批量闭环、信息推送等操作；支持预报警处置全流程记录；支持与预报警系统进行数据交互。</t>
  </si>
  <si>
    <t>2.10</t>
  </si>
  <si>
    <t>在线抽查</t>
  </si>
  <si>
    <t>建立园区重大危险源在线抽查管理功能，实现园区对企业重大危险源的在线情况进行抽查检查，提升园区对重大危险源的实时管理能力，包括企业名称、重大危险源名称、重大危险源类型、重大危险源等级、监测设备异常率、是否已排版、是否安全承诺、抽查状态等内容。系统支持重大危险源在线抽查数据进行查看、快速查询、一键导出功能；支持对园区内各重大危险源在线监测监控情况进行抽查并生成抽查记录；支持抽查反馈异常项的反馈设置；支持与企业端重大危险源在线抽查系统数据交互，便于企业端对抽查问题进行及时反馈。</t>
  </si>
  <si>
    <t>2.11</t>
  </si>
  <si>
    <t>抽查记录</t>
  </si>
  <si>
    <t>建立园区重大危险源在线抽查记录功能，实现园区对重大危险源在线抽查结果进行跟踪、溯源，有效提升园区对企业重大危险源管理的监督管理能力，包括重大危险源名称、重大危险源类型、重大危险源等级、监测设备在线率、监控设备在线率、报警销警率、近一周报警次数等数据。支持抽查记录的查看及快速查询；支持查看企业反馈信息和数据导出功能；支持与企业端重大危险源在线抽查记录数据交互。</t>
  </si>
  <si>
    <t>2.12</t>
  </si>
  <si>
    <t>重大风险管控</t>
  </si>
  <si>
    <t>实时预警</t>
  </si>
  <si>
    <t>根据园区重大危险源安全状态监测与监管要求，基于风险分级理论及风险矩阵计算方法构建风险监测预警模型，通过接入各企业基础管理数据和实时动态监测数据，通过企业风险区域预警模型计算风险预警级别，分为重大风险（红）、较大风险（橙）、一般风险（黄）、低风险（蓝）四个级别，实现重点监管区域风险实时预警评估与展示、预警信息及时有效处置和跟踪处置管理，包括企业名称、监管对象、当前风险等级、重大危险源等级、预警时间、持续时间、预警反馈等数据。系统支持查询企业每一个重大危险源的风险等级、预警详情；支持预警消息通知和风险跟踪闭环；支持在线下发整改警示通知和下发督办任务。</t>
  </si>
  <si>
    <t>2.13</t>
  </si>
  <si>
    <t>预警记录</t>
  </si>
  <si>
    <t>建立重大危险源风险预警记录台账，实现风险预警记录的历史数据查询和展示，包括企业名称、监管对象、最高风险等级、重大危险源等级、触发预警时间、销警时间、预警反馈、预警分析、短信记录、警示通报、督办状态等信息，系统支持查看预警详情及对预警处理状态进行跟踪与督办。</t>
  </si>
  <si>
    <t>2.14</t>
  </si>
  <si>
    <t>风险管控</t>
  </si>
  <si>
    <t>建立风险管控台账，实现企业风险管控记录的信息同步到园区管理平台。通过直观的可视化手段展现风险监测预警的统计概况和企业重大风险区域预警数量排行情况。风险台账包括预警内容、预警时间、风险等级、监控对象等信息。</t>
  </si>
  <si>
    <t>2.15</t>
  </si>
  <si>
    <t>评价/评估报告及隐患管理</t>
  </si>
  <si>
    <t>“三录入”检查项评分细则</t>
  </si>
  <si>
    <t>建立园区“三录入”检查项评分细则信息库，基于《危险化学品重大危险源企业安全专项检查细则》建立“三录入”检查项评分细则电子化、条目化信息台账，为重大危险源安全专项检查提供政策依据，包括评分项类型、评分细则、评分项、检查方式、检查依据、适用场合、是否为否决项、扣分分值、扣分说明等数据。系统支持针对各检查类型、检查项等进行快速查询；支持“三录入”检查任务模块进行检查项调用；支持与企业端进行数据关联互通。</t>
  </si>
  <si>
    <t>2.16</t>
  </si>
  <si>
    <t>“三录入”检查任务</t>
  </si>
  <si>
    <t>建立园区“三录入”检查任务信息库，记录园区根据上级部门统一安排对各企业下达的企业自查任务信息，实现检查任务排查依据、检查结果的统一管理，包含任务名称、任务开始时间、任务结束时间、任务描述、任务类型等数据；系统支持检查任务的快速查询、查看等功能；支持与企业端“三录入”检查任务数据交互。</t>
  </si>
  <si>
    <t>2.17</t>
  </si>
  <si>
    <t>“三录入”检查记录</t>
  </si>
  <si>
    <t>基于“三录入”检查任务，建立园区“三录入”检查记录功能，实现园区对各上级部门检查动作及各层级检查结果的汇总记录展示，为后续隐患排查跟踪闭环提供依据，包括任务名称、任务类型、企业名称、检查类型、任务开始时间、任务结束时间、任务描述、检查日期、检查得分、检查情况记录等数据。系统支持省部级督查、市级交叉检查、企业自查检查情况的在线数据快速查询与查看功能；支持与企业端企业自查记录模块数据关联互通。</t>
  </si>
  <si>
    <t>2.18</t>
  </si>
  <si>
    <t>“三录入”隐患管理</t>
  </si>
  <si>
    <t>基于“三录入”检查任务检查结果，建立园区“三录入”检查隐患管理功能，用于展示“三录入”专项检查过程中发现的隐患及对应整改状态、超期情况，包含企业名称、隐患名称、隐患等级、登记人姓名、登记时间、隐患治理期限、是否超期、是否已申请延期、隐患状态等数据。系统支持各层级检查隐患数据汇总展示与快速查询等功能；支持与双重预防机制模块隐患排查治理模块数据互通；支持与企业端“三录入”隐患管理模块数据关联互通。</t>
  </si>
  <si>
    <t>2.19</t>
  </si>
  <si>
    <t>评价/评估报告</t>
  </si>
  <si>
    <t>建立园区重大危险源评价/评估报告信息库，汇聚各企业重大危险源安全设计专篇、安全预评价、安全验收评价、安全现状评价、多米诺效应分析报告、HAZOP分析报告、重大危险源评估报告、SIL等级评估报告、风险外溢评估报告、反应安全风险评估报告等，实现园区内各企业重大危险源评估报告的统一管理，包括企业名称、报告名称、重大危险源名称、评价/评估报告类型、编制单位、编制单位资质证书编号等信息。系统支持对评价/评估报告进行分类筛查，快速查询与查看功能；支持评价报告有效期临期预警和超期报警；支持与一企一册企业证照与报告模块数据关联；支持与企业端评价/评估报告模块数据关联互通。</t>
  </si>
  <si>
    <t>2.20</t>
  </si>
  <si>
    <t>重大危险源企业分类监管</t>
  </si>
  <si>
    <t>企业分类监管信息</t>
  </si>
  <si>
    <t>基于安全承诺公告、实时监测数据、安全包保责任人履职、“三录入”、评价/评估报告等维度构建的重大危险源分类监管模型对重大危险源企业进行动态分析评价，并基于评价结果数据，将重大危险源企业分类为特别管控、重点关注、一般监管企业，实现对危险化学品重大危险源企业分类精准监管，包括企业名称、管控级别、评价得分等数据。系统支持查阅企业当前评价分数、评价级别、得分构成及历史评价得分；支持决策驾驶舱重大危险源安全管理一张图数据调用，支持基于GIS地图分类标注、多维度统计分析及可视化展示。</t>
  </si>
  <si>
    <t>2.21</t>
  </si>
  <si>
    <t>分类监管依据库</t>
  </si>
  <si>
    <t>基于危险化学品重大危险源企业安全管理现状综合评价体系，贯通安全承诺提交、实时监测数据、安全包保责任人履职、“三录入”隐患整改情况、评价/评估报告等维度建立企业分类监管机理模型依据库，为系统执行企业分类监管提供评价与计算依据。</t>
  </si>
  <si>
    <t>3.1</t>
  </si>
  <si>
    <t>通过与企业双重预防机制数字化系统数据对接，实现对入园企业双重预防机制运行效果线上线下监督检查，系统建立双重预防机制运行效果评价模型，每周对危险化学品企业双重预防机制数字化系统运行效果进行计算，通过隐患排查任务完成情况、隐患治理情况等维度计算评分，对各企业体系运行按优、良、中、差四个等级进行可视化展示，并展示风险分析完成率、排查任务完成率、隐患整改完成率的情况，并通过园区企业区域风险占比分析（低风险、一般风险、较大风险、重大风险）、企业风险等级占比（低风险、一般风险、较大风险、重大风险）、重大危险源占比分析（低风险、一般风险、较大风险、重大风险）、隐患数量统计、隐患状态分析（已整改数量、未整改数量）、隐患等级数量、隐患数量趋势分析、隐患原因分析（人的因素、物的因素、环境因素、管理因素）等多维度统计分析和可视化展示，促进各企业双重预防机制体系建设与运行效果提升。</t>
  </si>
  <si>
    <t>3.2</t>
  </si>
  <si>
    <t>运行效果抽查检查</t>
  </si>
  <si>
    <t>建设双重预防机制的运行效果的详情查看，可针对具体的企业，进行通知。
组织数据包括企业名称、企业编码、运行效果、评定时间。可查看具体的内容包括排查任务完成情况、隐患治理情况、已登记风险分析对象数量、未登记风险分析对象数量、已登记风险分析对象数量、重大危险源2小时任务否决项、小时任务数、天任务数、月任务数、年任务数。</t>
  </si>
  <si>
    <t>3.3</t>
  </si>
  <si>
    <t>风险分级管控</t>
  </si>
  <si>
    <t>风险分布图</t>
  </si>
  <si>
    <t>建立园区风险分布四色图，根据园区企业风险分级管理的结果，基于GIS地理信息技术，使用红、橙、黄、蓝四种颜色，通过风险清单数据自动将园区各企业生产设施、危化品储存场所、重点监管区域等区域存在的不同等级风险标示在园区地图上，实现园区安全生产风险分区分布“一张图”可视化展示。系统支持地图图层切换到企业端双重预防机制信息系统，查询企业风险分级管控清单和隐患排查清单，查看企业生产装置/罐区风险等级、风险事件、风险风险分级管控详情等基本信息。</t>
  </si>
  <si>
    <t>3.4</t>
  </si>
  <si>
    <t>风险管控清单</t>
  </si>
  <si>
    <t>建立园区风险管控清单信息库，汇聚园区各企业根据风险事件制定的管控措施信息，实现园区层面全面掌握企业各区域风险单元安全措施制定情况和完成率，对措施不完善和未制定情况进行督导，包括企业名称、管控对象、风险等级、责任部门、分析单元、安全风险事件、管控方式、管控措施、隐患排查内容等数据。系统支持企业风险单元管控措施的信息维护、快速查询、统计分析和可视化展示功能；支持风险分区分布一张图数据调用；支持与企业端风险管控清单模块数据关联互通；支持通过企业组织树、管控对象、分析单元、风险等级、任务类型、周期单位进行数据筛选。</t>
  </si>
  <si>
    <t>3.5</t>
  </si>
  <si>
    <t>风险分析对象</t>
  </si>
  <si>
    <t>建立风险分析对象模块，汇聚园区企业内的所有风险分析对象信息，实现园区层面全面掌握各企业的风险分析对象内容,对于没有制定的企业及时进行指导，包括企业编码、风险分析对象、风险分析对象编码、风险等级、责任部门、责任人等信息数据。系统支持风险分析对象信息汇总、可通过企业组织树、管控对象、风险等级进行快速查询功能；支持与企业端风险管控清单模块数据关联互通。</t>
  </si>
  <si>
    <t>3.6</t>
  </si>
  <si>
    <t>风险分析单元</t>
  </si>
  <si>
    <t>建立园区安全风险分析单元模块，汇聚园区各企业风险分析单元信息，便于园区层面全面掌握安全风险单元数量、责任人等信息，包括企业编码、管控对象、风险分析对象编码、分析单元、责任部门、责任人等信息数据。系统支持对各企业所有风险分析单元信息维护、通过企业组织树、管控对象进行快速查询功能；支持与企业端风险管控清单模块数据关联互通。</t>
  </si>
  <si>
    <t>3.7</t>
  </si>
  <si>
    <t>风险事件</t>
  </si>
  <si>
    <t>建立园区安全风险分析事件模块，汇聚园区各企业安全风险单元风险事件信息，便于园区层面全面掌握企业各区域风险单元安全风险事件信息，包括企业编码、风险分析单元ID、风险事件名称等信息数据。系统支持园区风险单元风险事件的信息维护、通过企业组织树、管控对象、风险单元、安全事件进行快速查询功能；支持与企业端风险管控清单模块数据关联互通。</t>
  </si>
  <si>
    <t>3.8</t>
  </si>
  <si>
    <t>隐患排查治理</t>
  </si>
  <si>
    <t>隐患排查任务</t>
  </si>
  <si>
    <t>建立园区安全风险隐患排查治理任务模块，汇聚园区各企业安全风险管控措施对应的隐患排查任务信息，实现园区各企业日常隐患排查任务、包保履职隐患排查任务的管理，压实企业主体管理责任，包括企业编码、隐患排查任务名称、排查周期、管控对象、分析单元、管控措施、隐患排查内容、工作日类型、任务类型、包保任务对应项等信息数据。系统支持隐患排查任务、排查人、周期单位的快速查询；支持对隐患排查任务执行情况、包保履职情况等进行多维度统计分析和可视化展示功能；支持与企业端隐患排查任务数据关联互通。</t>
  </si>
  <si>
    <t>3.9</t>
  </si>
  <si>
    <t>隐患排查记录</t>
  </si>
  <si>
    <t>建立园区安全风险隐患排查记录模块，汇聚园区各企业根据隐患排查任务周期进行的隐患排查记录信息，实现园区各企业隐患排查任务的执行记录管理，包括企业名称、任务类型、排查周期、排查时间、执行状态、管控对象、分析单元、管控措施、隐患排查内容等信息数据。系统支持隐患排查记录的信息汇总维护、统计分析和可视化展示功能；支持任务名称、排查人、周期单位的快速查询；支持与企业端隐患排查记录模块数据关联互通。</t>
  </si>
  <si>
    <t>3.10</t>
  </si>
  <si>
    <t>隐患信息</t>
  </si>
  <si>
    <t>建立园区安全风险隐患排查信息电子台账模块，对接各企业现有隐患排查系统，汇聚各企业隐患排查治理信息，实现隐患排查治理闭环跟踪管理；包括企业名称、区域名称、风险分析对象编码、管控措施、隐患名称、隐患等级、登记时间、隐患来源、治理类型、隐患类型、隐患类别、原因分析、控制措施、整改责任人、隐患治理期限、验收情况、隐患状态等信息。系统支持隐患排查信息的数据的快速查询，统计分析和可视化展示功能；可通过企业名称、隐患名称、隐患等级、隐患类别等字段进行快速筛选；支持对重大隐患整改临期提醒及一般隐患超期警示功能，支持与企业端隐患排查治理台账数据关联互通，便于企业隐患治理整改和反馈。</t>
  </si>
  <si>
    <t>3.11</t>
  </si>
  <si>
    <t>隐患汇总</t>
  </si>
  <si>
    <t>汇总园区隐患信息库，汇聚园区各企业监督检查隐患、企业自查隐患、执法检查隐患、“三录入”检查隐患等，实现隐患信息归档管理，包括企业名称、隐患名称、隐患等级、登记人姓名、登记时间、整改人、隐患治理期限、隐患状态等信息数据。系统支持隐患信息的汇总查询；可通过企业名称、隐患名称、隐患等级、隐患类别等字段进行快速筛选；支持与企业端隐患汇总信息的数据关联互通。</t>
  </si>
  <si>
    <t>3.12</t>
  </si>
  <si>
    <t>包保任务履职情况</t>
  </si>
  <si>
    <t>包保任务履职统计</t>
  </si>
  <si>
    <t>建立园区重大危险源包保责任人履职情况统计数据库，汇聚各企业包保任务履职信息，实现对企业重大危险源三级包保责任人履职情况跟踪管理，压实企业主体管理责任，包括企业名称、完成履职任务数、完成率、发现隐患数量、完成整改数量等信息数据。系统支持对各企业重大危险源三级包保责任履职统计数据的快速查询功能；支持与企业端包保任务履职统计数据关联互通。</t>
  </si>
  <si>
    <t>3.13</t>
  </si>
  <si>
    <t>包保任务执行记录</t>
  </si>
  <si>
    <t>建立园区重大危险源包保责任人执行记录数据库，汇聚各企业包保任务执行记录信息，抽取重大危险源三类责任人的执行任务和执行记录，形成基于企业重大危险源三类责任人的执行任务清单的条目化、电子化管理，跟踪管控三类包保责任人的执行情况。包括企业名称、任务类型、任务名称、排查周期、排查人、排查时间、执行状态、等信息数据。系统支持对各企业重大危险源三级包保责任执行记录数据的快速查询功能；支持任务名称、排查人的快速查询；支持与企业端包保任务执行记录数据关联互通；支持与两重点一重大安全包保责任落实监督模块数据互通，作为执行情况判定依据。</t>
  </si>
  <si>
    <t>3.14</t>
  </si>
  <si>
    <t>监督检查</t>
  </si>
  <si>
    <t>建立园区专项监督检查任务功能，实现应急管理部重大危险源、高危细分领域、重点县帮扶等专项检查任务的数据对接和任务下发企业管理，包括任务名称、任务类型、任务开始时间、任务结束时间、任务描述等数据信息。系统支持监督检查任务的数据维护；支持任务名称、任务类型、任务开始时间的查询；支持与企业端监督检查任务模块数据对接，实现任务在线发布；支持与两重点一重大三录入模块数据关联互通，实现数据的统一管理和调用。</t>
  </si>
  <si>
    <t>3.15</t>
  </si>
  <si>
    <t>基于专项监督检查任务，建立园区专项检查记录功能，实现园区对各上级部门检查动作的维护、各层级检查结果的汇总，为后续隐患排查跟踪闭环提供依据，包括任务名称、任务类型、企业名称、检查类型、任务开始时间、任务结束时间、任务描述、检查日期、等数据。系统支持根据扣分项录入情况，自动计算各企业得分；支持省部级督查、市级交叉检查、企业自查检查情况的在线数据维护、快速查询、等功能；支持与企业端企业自查记录模块数据关联互通；支持与两重点一重大三录入模块数据关联互通，实现重大危险源专项检查数据的调用。</t>
  </si>
  <si>
    <t>3.16</t>
  </si>
  <si>
    <t>建立园区专项监督检查隐患管理模块，统一汇总企业自查、园区督查检查、市级交叉审核、省部级督查检查隐患问题下发企业整改，系统支持线上下发督办信息、在线审核验收隐患整改信息，实现多层级排查隐患跟踪闭环处置，包含检查任务名称、检查类型、隐患名称、隐患描述、隐患级别、隐患状态、隐患类型、检查日期、整改时间、整改措施等数据。系统支持各层级检查隐患数据汇总维护、快速查询、导出等功能；支持与双重预防机制模块隐患排查治理模块数据互通。</t>
  </si>
  <si>
    <t>3.17</t>
  </si>
  <si>
    <t>隐患预报警</t>
  </si>
  <si>
    <t>临期预警</t>
  </si>
  <si>
    <t>建立园区隐患预警管理模块，实现对隐患闭环管理的隐患临期整改预警提醒功能，包括企业名称、隐患名称、隐患等级、隐患治理期限、剩余期限等数据。系统支持数据分类快速查询；支持与风险监测预警等模块数据关联互通。</t>
  </si>
  <si>
    <t>3.18</t>
  </si>
  <si>
    <t>超期报警</t>
  </si>
  <si>
    <t>建立园区隐患超期报警管理模块，实现对隐患闭环管理的超期报警功能，包括企业名称、隐患名称、隐患等级、隐患治理期限、剩余期限等数据。系统支持数据分类快速查询.</t>
  </si>
  <si>
    <t>3.19</t>
  </si>
  <si>
    <t>预警短信记录</t>
  </si>
  <si>
    <t>支持通过短信向园区、企业相关人员发送提醒警示信息等功能可查看企业名称、类型、数据来源、隐患名称、隐患等级、等级时间、治理期限、预警方式等数据。</t>
  </si>
  <si>
    <t>3.20</t>
  </si>
  <si>
    <t>重大隐患督办
（园区端）</t>
  </si>
  <si>
    <t>重大隐患督办</t>
  </si>
  <si>
    <t>建立园区在线督办功能，园区对重大隐患进行线上督办、整改临期提醒预警，通过线上推送信息进行线上督办提醒、向有关人员发送提醒警示信息等，实现隐患治理闭环处置，包括企业名称、隐患名称、隐患等级、登记人姓名、登记时间、隐患治理期限、隐患状态、督办状态、反馈状态等信息数据。系统支持企业名称、隐患名称、隐患状态、隐患治理期限的快速查询；支持与企业端数据互通。</t>
  </si>
  <si>
    <t>3.21</t>
  </si>
  <si>
    <t>督办短信记录</t>
  </si>
  <si>
    <t>支持通过查询重大隐患的督办短信记录，可查看企业名称、类型、数据来源、隐患名称、隐患等级、等级时间、治理期限、预警方式等数据。</t>
  </si>
  <si>
    <t>3.22</t>
  </si>
  <si>
    <t>双体系统计分析</t>
  </si>
  <si>
    <t>建立园区双体系统计分析模块，实现对园区各个企业的分析对象数、分析单元数、风险事件数、管理措施数、排查任务数、隐患数量的统计。实现对园区总体风险分析完成率、排查任务完成率、隐患整改完成率进行统计。支持与企业双体系统计分析数据关联互通。</t>
  </si>
  <si>
    <t>3.23</t>
  </si>
  <si>
    <t>隐患排查统计分析</t>
  </si>
  <si>
    <t>建立园区隐患排查统计分析模块，园区各个企业的隐患排查相关数据的统计，包括所属单位、企业编码、是否在国家危险化学品网站登记、一般隐患数量、重大隐患数量、整改中完成数量、待验收数量、已验收数量、超期未完成数量、整改率等数据。系统支持数据分类快速查询；支持与企业隐患排查数据的关联互通。</t>
  </si>
  <si>
    <t>3.24</t>
  </si>
  <si>
    <t>运行效果检查</t>
  </si>
  <si>
    <t>线上通知记录</t>
  </si>
  <si>
    <t>建立运行效果检查线上通知记录，将线上给园区企业的所以通知记录进行留存。支持检查企业、检查时间、企业评价效果的快速查询。</t>
  </si>
  <si>
    <t>3.25</t>
  </si>
  <si>
    <t>线下通知记录</t>
  </si>
  <si>
    <t>建立运行效果检查线下通知记录，将线下给园区企业的所以通知记录进行留存。支持检查企业、检查时间的快速查询。</t>
  </si>
  <si>
    <t>3.26</t>
  </si>
  <si>
    <t>依据库</t>
  </si>
  <si>
    <t>隐患排查内容及依据库</t>
  </si>
  <si>
    <t>根据国家危险化学品企业隐患排查治理政策文件的相关要求，建立隐患排查依据库，系统内置隐患排查表、隐患排查内容及依据等数据，供企业关联查询、上传、导出隐患排查表，作为企业隐患排查治理的依据，包括检查标准类型、模块分类、检查内容、法律依据等数据。系统支持《危险化学品企业安全风险隐患排查治理导则》等隐患排查标准的数据维护、快速查询；支持自定义新增安全风险隐患排查治理标准；支持与企业端隐患排查治理依据库数据关联互通。</t>
  </si>
  <si>
    <t>3.27</t>
  </si>
  <si>
    <t>重大隐患判定标准库</t>
  </si>
  <si>
    <t>根据国家安全事故隐患判定标准政策文件的相关要求，建立重大隐患判定标准库，系统内置危险化学品企业重大生产安全事故隐患判定标准数据，供企业关联查询、上传、导出和关联应用，作为企业隐患排查治理隐患等级判定的依据。系统支持《危险化学品企业安全风险隐患排查治理导则》等隐患排查标准的数据维护,支持与企业端隐患排查治理依据库数据关联互通。</t>
  </si>
  <si>
    <t>3.28</t>
  </si>
  <si>
    <t>三录入细则</t>
  </si>
  <si>
    <t>建立园区三录入细则管理模块，实现对三录入细则管理功能，包括评分项类型、检查项、检查方式、适用场合、检查内容、检查依据等数据。系统支持数据分类快速查询；三录入细则录入、编辑和删除。</t>
  </si>
  <si>
    <t>3.29</t>
  </si>
  <si>
    <t>重点县帮扶指导</t>
  </si>
  <si>
    <t>建立园区重点县帮扶指导管理模块，实现对重点县帮扶管理功能，包括排查表名称、分类、检查内容、检查方式、检查依据等数据。系统支持数据分类快速查询；支持排查表内容新增、编辑和删除。</t>
  </si>
  <si>
    <t>3.30</t>
  </si>
  <si>
    <t>高危细分领域</t>
  </si>
  <si>
    <t>建立园区高危细分管理模块，实现对高危细分管理功能，包括高危细分类型、排查表名称、分类、检查方式、检查内容、检查依据数据。系统支持数据分类快速查询；支持高危细分表的内容新增、编辑和删除。</t>
  </si>
  <si>
    <t>4.1</t>
  </si>
  <si>
    <t>建立园区特殊作业数据统计分析驾驶舱模块，汇聚园区各企业特殊作业数据，实现特殊作业多维度统计分析和可视化展示，统计分为企业数据统计和运营工作统计。支持按照动火作业、受限空间、临时用电、登高作业、吊装作业、盲板抽堵、断路作业、动土作业进行作业类型统计，支持按照重大风险、较大风险、一般风险、低风险维度进行作业风险统计分析，支持按照企业、第三方对作业人员类别进行分析，支持按照白天作业、夜间作业对作业时段进行统计分析，支持按照库区、其他、生产装置区、罐区、装卸区对作业区域进行统计分析，支持按照违章作业、违章指挥对作业违章类型进行统计分析、支持隐患类型统计分析、特殊作业排行top10等指标进行多维度统计分析。运营工作统计分为风险统计，支持对发现计划外作业、识别疑似计划外作业、已抽查作业、发现违章进行分维度统计、可通过作业抽查类型占比和风险等级抽查占比切换统计维度对作业抽查进行分析，支持按照不同月份对作业抽查率统计。通过多维度数据分析查找园区特殊作业管理短板弱项，促进园区对企业特殊作业监管能力提升。</t>
  </si>
  <si>
    <t>4.2</t>
  </si>
  <si>
    <t>特殊作业报备</t>
  </si>
  <si>
    <t>建立园区特殊作业计划报备模块，通过各企业特殊许可系统数据对接，实现企业特殊作业活动报备，使园区管理者实时掌握特殊作业分布情况和作业类型，便于对风险等级较高的作业活动进行过程抽查检查，提升园区特殊作业监管能力。包括企业名称、作业活动内容、作业区域、作业人员数量、作业类型、风险等级、起止时间、作业人员类别等信息。系统支持对接企业视频监控和气体报警仪，进行作业过程监控；支持上传作业方案和作业风险分析附件；支持园区安全管理人员和平台运营人员利用系统或移动端对各企业报备计划进行快速查询和线上跟踪，通过作业方案和风险分析综合审核评估；支持与企业端特殊作业报备模块数据关联互通。</t>
  </si>
  <si>
    <t>4.3</t>
  </si>
  <si>
    <t>作业过程监管</t>
  </si>
  <si>
    <t>作业情况</t>
  </si>
  <si>
    <t>通过企业特殊许可系统数据对接和系统的特殊作业填报实现对企业的作业计划情况、现场签批情况的记录，调取企业上传的作业票证进行查询，包括作业活动内容、作业计划编号、作业票证类型、作业地点、作业人员数量、作业类型、风险等级、起止时间、作业人员类别等信息，并支持作业方案、JHA作业危害分析记录。支持通过作业方案和风险综合审核评估，对作业计划进行审阅，对作业方案不规范、风险识别不符合作业要求的作业活动对企业持续进行跟踪;支持一键调取作业区域视频客户端，利用视频监控对作业情况进行电子巡查；系统支持与企业端作业过程管理系统数据互联互通。</t>
  </si>
  <si>
    <t>4.4</t>
  </si>
  <si>
    <t>通过调取企业双重预防机制风险分析单元数据，快速关联查询该特殊作业区域存在风险及管控措施，便于对照区域风险对特殊作业活动进行核查，包括管控对象、分析单元、管控措施等信息数据。系统支持与双重预防机制模块数据关联互通。</t>
  </si>
  <si>
    <t>4.5</t>
  </si>
  <si>
    <t>视频信息</t>
  </si>
  <si>
    <t>通过调取作业区域高空瞭望、移动布控、区域视频监控对特殊作业进行远程监控和多角度智能分析，实现通过视频智能分析技术对作业过程隐患和违章行为的智能识别、报警和记录，对企业特殊作业过程中出现的违章和异常问题，及时将报警信息推送给企业作业负责人，进行有效干预，并按工作流程进行监督闭环。</t>
  </si>
  <si>
    <t>4.6</t>
  </si>
  <si>
    <t>点位信息</t>
  </si>
  <si>
    <t>通过调取作业区域内的有毒可燃等点位信息对特殊作业进行远程监控和多角度智能分析，通过气体点位的实时检测，对出现的气体异常问题，及时将报警信息推送给企业作业负责人，进行有效干预，并按工作流程进行监督闭环。</t>
  </si>
  <si>
    <t>4.7</t>
  </si>
  <si>
    <t>园区安全管理人员和平台运营人员可利用系统功能开展电子巡查，通过作业方案、风险辨识、作业票证流转过程、现场视频智能识别等对特殊作业活动进行综合审核评估，对作业过程进行持续监督跟踪，对作业方案不规范、风险识别不符合作业要求、作业票证办理不规范、作业安全措施不落实、作业过程人员违章等情况及时发现，并与企业创建沟通记录，将发现的违章、隐患和票证办理不合规的情况反馈给企业，落实整改闭环。</t>
  </si>
  <si>
    <t>4.8</t>
  </si>
  <si>
    <t>违章记录</t>
  </si>
  <si>
    <t>园区安全管理人员和平台运营人员可利用系统功能进行电子巡查，对作业过程进行监督，监管过程中如发现了作业环节出现违章行为可进行违章记录，包括存在问题描述、违章照片、登记人、登记时间、处理状态等信息数据。系统支持在线进行数据维护和线上处置跟踪闭环。</t>
  </si>
  <si>
    <t>4.9</t>
  </si>
  <si>
    <t>隐患记录</t>
  </si>
  <si>
    <t>园区安全管理人员和平台运营人员可利用系统功能进行电子巡查，对作业过程进行监督，监管人员在监管过程中发现了隐患事项可在线进行记录，隐患记录包括隐患描述、隐患照片、登记人、登记时间、处理状态等信息。系统支持与双重预防机制进行数据关联互通，特殊作业隐患记录通过双重预防机制模块进行统计汇总管理并跟踪闭环。</t>
  </si>
  <si>
    <t>4.10</t>
  </si>
  <si>
    <t>作业记录</t>
  </si>
  <si>
    <t>建立园区特殊作业记录信息库，汇聚各企业特殊作业记录信息，便于对作业执行情况进行全面监管，包括企业名称、作业活动内容、作业类型、作业区域、风险等级、数据来源、计划起止时间、作业状态、抽查状态等信息数据。系统支持特殊作业记录数据按执行状态进行快速查询；支持按计划未执行、已结束、已撤销、已作废、未正常结束等状态展示和数据交互；支持与企业端作业记录模块数据关联互通。
全部:展示所有状态下的作业，园区端能调取全园区所有企业的作业记录;
已结束:展示验收的作业，可查看详情，详情包含计划情况、点位信息、违章信息、隐患信息、风险分析单元、沟通记录;
已撤销:展示撤销的作业，可查看详情，详情包含计划情况;
已作废:展示作废的作业，可查看详情。
计划未执行：展示申请了作业计划但当天24点前没有执行的作业，可查看详情；
未正常结束：展示作业已执行，但当天24点未结束的作业，可查看详情，包括计划信息、执行信息、视频信息、点位信息、违章记录、隐患记录、风险分析单元、沟通记录。</t>
  </si>
  <si>
    <t>4.11</t>
  </si>
  <si>
    <t>疑似计划外作业</t>
  </si>
  <si>
    <t>平台接入企业各生产区域视频监控，通过与企业特殊作业区域进行绑定，实现在线电子巡查，通过系统内嵌的视频分析技术、预测预警模型算法，及时识别企业未进行报备的动火、登高、吊装等作业活动，对疑似的无计划作业活动会通过大屏或视频客户端推送平台运营人员或第三方安全服务人员进行“线上+线下”核查。确认结果为计划内的，园区可在视频客户端直接将报警的摄像头绑定到对应的作业下消除报警，PC端的此模块用于对计划内的报警信息进行留痕。核查确认的结果通过系统流程向相关企业进行信息推送，遏制高风险作业不受控情况。</t>
  </si>
  <si>
    <t>4.12</t>
  </si>
  <si>
    <t>作业票证统计</t>
  </si>
  <si>
    <t>默认统计当天园区各个企业的特殊作业票办理情况，包含作业总数和各个级别作业票的统计数量。可通过筛选时间查看历史每天的作业票办理数量，或者通过输入企业名称查询某个企业的作业票办理的数量。</t>
  </si>
  <si>
    <t>4.13</t>
  </si>
  <si>
    <t>沟通记录
（园区端）</t>
  </si>
  <si>
    <t>建立园区特殊作业管理沟通记录模块，对作业方案不规范、风险识别不符合作业要求、作业票证办理不规范、作业安全措施不落实、作业过程人员违章等问题及时推送给企业进行跟踪处置，包括企业名称、作业活动内容、沟通方式、相关负责人、记录类型、截图、反馈状态等数据信息。系统支持在线编辑维护沟通记录数据；支持与企业端互通，及时进行问题沟通；支持与特殊作业过程监管模块隐患信息数据同步。</t>
  </si>
  <si>
    <t>4.14</t>
  </si>
  <si>
    <t>隐患记录
（园区端）</t>
  </si>
  <si>
    <t>建立园区特殊作业隐患记录信息库，对企业特殊作业过程监控抽查检查中发现的作业隐患信息进行汇总统计，包括隐患描述、照片、企业名称、作业计划内容、登记人姓名、登记时间、处理状态等信息数据。系统支持与特殊作业过程监管模块隐患信息数据同步；支持隐患处理闭环跟踪处理状态；支持与双重预防机制隐患汇总模块数据关联互通。</t>
  </si>
  <si>
    <t>4.15</t>
  </si>
  <si>
    <t>违章记录
（园区端）</t>
  </si>
  <si>
    <t>建立园区特殊作业违章记录信息库，对企业特殊作业过程监控抽查检查中发现的作业违章信息进行汇总统计，包括存在问题描述、照片、企业名称、作业活动内容、登记人姓名、处理状态等信息数据。系统支持与特殊作业过程监管模块违章信息数据同步；支持违章处理闭环跟踪处理状态；支持第三方人员违章数据同步到安全基础信息中的第三方单位违章记录中，作为第三方信用评价依据。</t>
  </si>
  <si>
    <t>4.16</t>
  </si>
  <si>
    <t>特殊作业报警</t>
  </si>
  <si>
    <t>气体泄漏报警</t>
  </si>
  <si>
    <t>通过与企业特殊作业许可系统数据对接或接入绑定企业特殊作业区域的GDS系统，实现企业作业过程中产生的气体报警的全过程记录和查询，报警数据包括设备名称、设备编号、报警描述、报警时间、报警处置状态、所对应的作业内容和作业区域等信息。系统支持报警数据快速查询；支持与企业端数据互通，基于报警数据与企业进行沟通和闭环跟踪；支持与预报警模块数据关联互通，实现通过模型进行风险预警评估。</t>
  </si>
  <si>
    <t>4.17</t>
  </si>
  <si>
    <t>视频监控报警</t>
  </si>
  <si>
    <t>通过企业特殊许可系统数据对接或接入绑定企业特殊作业区域的视频监控，实现企业作业过程中产生的视频监控报警的全过程记录和查询，报警数据包括设备名称、设备编号、报警的描述、报警处置状态、所对应的作业内容和作业区域等信息。系统支持报警数据快速查询；支持视频智能分析模型定制化配置；支持与企业端数据互通，基于报警数据与企业进行沟通和闭环跟踪；支持与预报警模块数据关联互通，实现通过模型进行风险预警评估。</t>
  </si>
  <si>
    <t>4.18</t>
  </si>
  <si>
    <t>人员违规报警</t>
  </si>
  <si>
    <t>通过企业特殊许可系统数据对接或接入绑定企业特殊作业区域的视频监控和人员定位系统，实现企业作业过程中人员违规、监护人离岗等人员行为异常报警的全过程记录和查询，报警数据包括企业名称、报警人员姓名、报警类型、人员类型、报警和销警时间等信息。系统支持报警数据快速查询；支持视频智能分析模型定制化配置；支持与企业端数据互通，基于报警数据与企业进行沟通和闭环跟踪；支持与预报警模块数据关联互通，实现通过模型进行风险预警评估；支持第三方人员违章数据同步到安全基础信息中的第三方单位违章记录中，作为第三方信用评价依据。</t>
  </si>
  <si>
    <t>4.19</t>
  </si>
  <si>
    <t>线下巡查无计划作业</t>
  </si>
  <si>
    <t>建立园区线下巡查无计划作业信息库，对现在巡查时发现的企业特无计划作业进行登记，包括企业名称、区域名称、作业类型、发现时间等信息数据。系统支持与企业线下无计划外作业信息数据同步；支持企业处理完的信息回传到园区。</t>
  </si>
  <si>
    <t>4.20</t>
  </si>
  <si>
    <t>客户端管理</t>
  </si>
  <si>
    <t>计划作业抽查检查</t>
  </si>
  <si>
    <t>支持对企业提报的计划作业进行视频监控电子巡查抽查，通过调取作业区域移动监控、区域视频监控对重大、较大风险特殊作业进行远程监控，基于视频智能分析技术，配置烟雾、明火、不戴安全帽等模型算法，智能识别企业特殊作业过程中存在的违章和隐患问题，并推送报警信息。</t>
  </si>
  <si>
    <t>4.21</t>
  </si>
  <si>
    <t>作业监测预警</t>
  </si>
  <si>
    <t>汇聚企业生产区域视频监控，在企业特殊作业过程中，系统利用视频分析技术对人员违章现象进行智能识别，将报警信息实时推送至客户端，由平台运营人员进行二次研判后进行信息推送，系统支持对视频画面自动截图，实现违章信息、隐患信息一键上报。</t>
  </si>
  <si>
    <t>4.22</t>
  </si>
  <si>
    <t>计划作业回查</t>
  </si>
  <si>
    <t>对于未能及时跟踪的作业过程，支持查看视频回放进行作业回查，可对作业过程中发现的违章或隐患进行一键上报。</t>
  </si>
  <si>
    <t>4.23</t>
  </si>
  <si>
    <t>疑似作业</t>
  </si>
  <si>
    <t>通过视频分析技术、模型算法，及时识别未进行报备的动火、登高、吊装等作业活动，将无计划作业活动推送至平台运营人员进行核查，人为进行判断有作业计划上报的，选择计划进行关联，没有报作业计划的加入计划外作业。</t>
  </si>
  <si>
    <t>5.1</t>
  </si>
  <si>
    <t>工作审批待办</t>
  </si>
  <si>
    <t>危化品车辆入园</t>
  </si>
  <si>
    <t>建立危化品车辆入园审批模块，实现危化品入园规范化审批；支持系统根据审批流程配置节点，对危化品车辆的入园预约申请进行逐级审批，可以查看运单的详情如车牌号、驾驶员、联系方式、货物名称、危化品类别、运输重量、前往企业、预约时间等信息，可以查看审批节点记录，添加审批意见，并进行审批通过或驳回；支持查看转运联单等信息，系统支持与企业端及卡口端进行数据交互。</t>
  </si>
  <si>
    <t>5.2</t>
  </si>
  <si>
    <t>危废品车辆入园</t>
  </si>
  <si>
    <t>建立危废品车辆入园审批模块，实现危废品入园规范化审批；支持系统根据审批流程配置节点，对危废品车辆的入园预约申请进行逐级审批，可以查看运单的详情如车牌号、驾驶员、联系方式、货物名称、运输重量、前往企业、预约时间等信息，可以查看审批节点记录，添加审批意见，并进行审批通过或驳回；支持查看转运联单等信息，系统支持与企业端及卡口端进行数据交互。</t>
  </si>
  <si>
    <t>5.3</t>
  </si>
  <si>
    <t>工程车辆入园</t>
  </si>
  <si>
    <t>建立工程车辆入园审批模块，实现工程车辆入园规范化审批；支持系统根据审批流程配置节点，对工程车辆的入园预约申请进行逐级审批，可以查看车辆详情如车牌号、驾驶员、联系方式、作业地点、附属物料名称、预约日期等字段，可以查看审批节点记录，添加审批意见，并进行审批通过或驳回；本功能支持对全部数据进行筛选查询、导出及详情查看；系统支持与企业端及卡口端进行数据交互。</t>
  </si>
  <si>
    <t>5.4</t>
  </si>
  <si>
    <t>普货车辆入园</t>
  </si>
  <si>
    <t>建立普货车辆入园审批模块，实现普货车辆入园规范化审批；支持系统根据审批流程配置节点，对普货车辆的入园预约申请进行逐级审批，可以查看详情如车牌号、车牌颜色、预约日期、驾驶员、联系方式、装卸类型、货物名称、货物重量、前往企业、备注等字段，可以查看审批节点记录，添加审批意见，并进行审批通过或驳回；本功能支持对全部数据进行筛选查询、导出及详情查看；系统支持与企业端及卡口端进行数据交互。</t>
  </si>
  <si>
    <t>5.5</t>
  </si>
  <si>
    <t>访客入园审批</t>
  </si>
  <si>
    <t>建立访客入园审批模块，实现外部人员入园的规范化审批与管控；支持根据审批流程节点，对访客的入园预约申请进行审批，可以查看申请单的详情如企业联系人、联系电话、车牌号、预约日期、申请人、联系方式、入园事由等信息，可以查看审批节点记录，添加审批意见，并进行审批通过或驳回；与企业端、移动端、卡口端、进行数据交互；系统支持与企业端及卡口端进行数据交互。</t>
  </si>
  <si>
    <t>5.6</t>
  </si>
  <si>
    <t>车辆出入管理</t>
  </si>
  <si>
    <t>危化品进出记录</t>
  </si>
  <si>
    <t>建立危化品历史进出记录，汇聚全部危化品车辆进出数据，为园区、企业对危化品车辆进出情况进行跟踪、追溯提供依据；信息包括危化品车辆的车牌号、当次运单号、物流方向、运输货物、驾驶员、危化品类别、驾驶员联系方式、押运员、押运员联系方式、前往企业、入园时间、出园时间等数据；支持对上述数据进行筛选查询、导出及查看车辆在园区内的形式轨迹；轨迹信息包含位置、时间，并可以对轨迹进行变速查看。</t>
  </si>
  <si>
    <t>5.7</t>
  </si>
  <si>
    <t>危化品车辆行驶轨迹</t>
  </si>
  <si>
    <t>建立线路管理功能，支持为各企业不同类型车辆进出绘制专属路线，实现园区内危化品车辆的行驶路线规划。</t>
  </si>
  <si>
    <t>5.8</t>
  </si>
  <si>
    <t>危化品申请记录</t>
  </si>
  <si>
    <t>记录全部已发起的危化品入园申请数据，包含已完成审批、已失效、已取消；支持查看其车牌号、驾驶员、联系方式、货物名称、危化品类别、运输重量、前往企业、预约时间等基础信息，以及审批节点记录如审批人、审批意见，审批情况等数据;本功能支持对页面数据进行筛选查询、导出、打印、查看、并能对园区内车辆可预约进入的时间进行设置；系统支持与企业端及卡口端进行数据交互。</t>
  </si>
  <si>
    <t>5.9</t>
  </si>
  <si>
    <t>普货车辆申请记录</t>
  </si>
  <si>
    <t>记录已完成审批或已过期的普货车辆申请数据，可以查看其车牌号、驾驶员、联系方式、货物名称、运输重量、前往企业、预约时间、备注等基础信息，以及审批节点记录如审批人、审批意见，审批情况等数据；功能支持对数据进行筛选查询、导出、查看等。</t>
  </si>
  <si>
    <t>5.10</t>
  </si>
  <si>
    <t>工程车辆申请记录</t>
  </si>
  <si>
    <t>记录已完成审批或已过期的工程车辆申请数据，可以查看其车牌号、驾驶员、联系方式、作业地点、附属物料名称、预约日期等基础信息；功能支持对数据进行筛选查询、导出、查看等。</t>
  </si>
  <si>
    <t>5.11</t>
  </si>
  <si>
    <t>车辆白名单</t>
  </si>
  <si>
    <t>对经常需要出入园区的非危化品车辆，如园区和企业的通勤车辆，特种车辆等，可以添加到车辆白名单，进入白名单的车辆在经过园区卡口时会自动放行；系统对自动放行状态的验证，支持对自动放行进行远程开启的功能；系统支持对白名单申请根据审批配置进行推送与审批；信息包括车牌号、驾驶员、所属单位、车辆类型、车辆照片、备注、有效期等，并支持对上述信息进行筛选查询、新增、删除、查看导入、导出等功能。</t>
  </si>
  <si>
    <t>5.12</t>
  </si>
  <si>
    <t>车辆黑名单</t>
  </si>
  <si>
    <t>对违章过多的车辆根据实际情况可以添加到车辆黑名单，进入黑名单的车辆无法进入园区；系统支持根据审批配置对黑名单申请进行审批审核；本功能信息包括车牌号、车辆类型、开始时间、结束时间、备注、审批人、审批时间、审批状态等，并支持上述信息进行筛选查询、新增、编辑、删除、查看、导出、打印等功能。</t>
  </si>
  <si>
    <t>5.13</t>
  </si>
  <si>
    <t>线路管理</t>
  </si>
  <si>
    <t>建立线路管理功能，支持为各企业不同类型车辆进出绘制专属路线，实现园区内危化品车辆的行驶路线规划；并在车里不按既定路线行驶时，给出提示与报警，助力园区提升对风险的管控能力；本功能信息包括路线名称、路线类型、入园卡口名称、出园卡口名称、备注；并支持对上述信息进行筛选查询、新增、导出、打印、删除、查看和编辑；实现与企业端及司机端进行数据交互。</t>
  </si>
  <si>
    <t>5.14</t>
  </si>
  <si>
    <t>人员管理</t>
  </si>
  <si>
    <t>访客申请记录</t>
  </si>
  <si>
    <t>记录已完成审批或已过期的人员申请数据，可以查看其人员姓名、身份证信息、目的企业、前往事由等基础信息，以及审批节点记录如审批人、审批意见，审批情况等数据；并支持上述信息进行筛选查询、查看、导出、打印等功能。</t>
  </si>
  <si>
    <t>5.15</t>
  </si>
  <si>
    <t>人员进出记录</t>
  </si>
  <si>
    <t>通过对接人员闸机设备，展示近1个月的人员通行记录，包括姓名、性别、通过时间、通过卡口、进出方向等数据；并支持上述信息进行筛选查询、查看等功能。园区内人员，可以根据设备配备情况，接入人员位置信息，结合GIS地图在大屏地图上进行实现人员实时定位与报警监管，并与报警系统进行数据交互。</t>
  </si>
  <si>
    <t>5.16</t>
  </si>
  <si>
    <t>人员白名单</t>
  </si>
  <si>
    <t>对经常需要出入园区的人员等，可以申请加入到园区的人员白名单，进入白名单的人员在经过园区人员闸机时会自动放行。包括姓名、所属企业等字段，支持新增、编辑、删除、查看等功能。</t>
  </si>
  <si>
    <t>5.17</t>
  </si>
  <si>
    <t>人员黑名单</t>
  </si>
  <si>
    <t>对违章过多的人员根据实际情况可以添加到人员黑名单，进入黑名单的人员无法进入园区。包括姓名、身份证号、拉黑理由等字段，支持新增、编辑、删除、查看等功能</t>
  </si>
  <si>
    <t>5.18</t>
  </si>
  <si>
    <t>卡口管理</t>
  </si>
  <si>
    <t>卡口档案</t>
  </si>
  <si>
    <t>对卡口的信息进行登记，如卡口名称、卡口类型、负责人、卡口位置等数据，建立园区的卡口档案，支持新增、查看、停用/开启卡口和删除。</t>
  </si>
  <si>
    <t>5.19</t>
  </si>
  <si>
    <t>卡口过车记录</t>
  </si>
  <si>
    <t>通过对接卡口抓拍机，展示近1个月的卡口过车记录，包括车牌号、通过时间、通过卡口、进出方向等数据；并支持对上述数据进行筛选查询、导出、查看当前信息及查看历史等操作。</t>
  </si>
  <si>
    <t>5.20</t>
  </si>
  <si>
    <t>卡口发卡（卡口端）</t>
  </si>
  <si>
    <t>卡口工作人员根据车辆预约信息，为定位卡与车辆建立绑定关系。</t>
  </si>
  <si>
    <t>5.21</t>
  </si>
  <si>
    <t>卡口收卡（卡口端）</t>
  </si>
  <si>
    <t>卡口工作人员对需要离园的车辆，收回定位卡，并解除定位卡与车辆的绑定关系的操作。</t>
  </si>
  <si>
    <t>5.22</t>
  </si>
  <si>
    <t>报警管理</t>
  </si>
  <si>
    <t>报警记录</t>
  </si>
  <si>
    <t>建立封闭园区报警模块，通过对接出入道闸、抓拍机等设备的报警数据或根据车辆实时定位数据和园区的电子围栏，对车辆在园区的行驶中出现的违规行为信息报警并记录，包括以下几种类型：
1、超速报警，当车辆的车速超过限速时触发；
2、违停报警，当车辆违规停车时触发
3、闯禁报警，当车辆进入禁行区时触发
4、滞留报警，当车辆在园区内停留时间超过阈值时触发
5、未还卡报警，当车辆离开园区边界超过阈值范围且未还卡时，触发报警
6、超量报警，当园区内危化品车辆超过设置的阈值时触发
7、路径偏离报警，当车辆未按所属车辆类型的规定路线前往目的企业，偏离路线设定阈值范围时，触发报警；
8、失联报警：根据车辆实时定位数据进行判断，当无法收到车辆实时定位出具时，触发报警；
9、不按规定车道行驶：根据车辆实时定位数据及监控信息，当车辆所行驶车道不符合规定要求时，触发报警；
10、不按限时时段通行：根据各车辆预约进场时间及园区各类车辆通行时段配置，结合车辆实际活动时间，出发报警。支持对数据进行筛选查询、导出、查看等操作。</t>
  </si>
  <si>
    <t>5.23</t>
  </si>
  <si>
    <t>报警闭环</t>
  </si>
  <si>
    <t>对发生的报警进行处置闭环</t>
  </si>
  <si>
    <t>5.24</t>
  </si>
  <si>
    <t>特殊车辆报警记录</t>
  </si>
  <si>
    <t>建立特殊车辆报警模块，记录含消防车、警用车、应急车、政府车辆、其他车辆进出园区，根据配置情况对相关人员推送报警消息，进行特殊车辆进出园区的信息传达，并在PC端产生数据记录。该功能支持快速搜索查询，支持对数据进行导出与查看。</t>
  </si>
  <si>
    <t>5.25</t>
  </si>
  <si>
    <t>报警规则配置</t>
  </si>
  <si>
    <t>建立报警规则配置模块，支持新增和维护各类报警规则配置信息，如生效状态、报警阈值、触发延迟时间、是否自动结束等；为各园区定制化生成封闭报警计算依据；支持对报警规则进行筛选查询、新增、编辑等操作。</t>
  </si>
  <si>
    <t>5.26</t>
  </si>
  <si>
    <t>特殊车辆报警配置</t>
  </si>
  <si>
    <t>建立特殊车辆报警配置模块，对特殊车辆进出园区的通报需求进行配置；本功能支持新增、导入、查看、编辑、删除以及快速搜索查询；信息包括车牌号、车辆类型、系统通知开关、钉钉通知的的开关、单位名称的录入等。</t>
  </si>
  <si>
    <t>5.27</t>
  </si>
  <si>
    <t>系统运行分析</t>
  </si>
  <si>
    <t>运行分析报告</t>
  </si>
  <si>
    <t>建立系统运行分析报告模块，记录园区封闭业务的运行数据，按月自动生成运行分析报告，包括车辆的出入园区分析、运输危化品的数量类型等维度的分析、人员定位数据和各类报警数据的分析等。</t>
  </si>
  <si>
    <t>5.28</t>
  </si>
  <si>
    <t>车辆违规评价</t>
  </si>
  <si>
    <t>建立车辆违规评价模块，根据外来车辆报警记录信息，按月自动生成各车辆评价信息，支持对信息进行快速查询，信息包括：车牌号、违章总次数、月份、本月违章次数、违章评分、环比变化、评价级别等；数据来源于车辆报警记录，支持对数据进行筛选查询、查看等操作。</t>
  </si>
  <si>
    <t>5.29</t>
  </si>
  <si>
    <t>企业违规评价</t>
  </si>
  <si>
    <t>建立企业违规评价模块，收录与监督园区企业对各第三方运输车辆的管理情况，支持对企业评价信息进行快速查询，信息包括企业名称、企业关联的违章总次数、违章车辆总次数、月份、本月违章次数、违章评分、环比变化、评价级别等，数据来源于车辆报警记录；支持对数据进行筛选查询、查看等操作。</t>
  </si>
  <si>
    <t>5.30</t>
  </si>
  <si>
    <t>企业物料管理</t>
  </si>
  <si>
    <t>MSDS库</t>
  </si>
  <si>
    <t>针对园区内所有企业，在实际生产过程中使用或产生的危险化学品进行信息备案，信息包括中文名称、英文名称、别名、分子式、分子量、有害成分、成分含量、CAS码、危化品类别、危险化学品分类等，支持新增、编辑、删除等功能；</t>
  </si>
  <si>
    <t>5.31</t>
  </si>
  <si>
    <t>企业危化品管理</t>
  </si>
  <si>
    <t>建立园区危化品管理模块，收录各企业生产经营所涉及的危化品的基础信息，支持对企业危化品管理信息进行快速查询、导出、查看等操作，信息包括储存方式等信息，与企业端物料管理模块数据关联互通。</t>
  </si>
  <si>
    <t>5.32</t>
  </si>
  <si>
    <t>危废管理</t>
  </si>
  <si>
    <t>建立企业危废管理模块，收录企业危险废物信息，包括危废名称、危废类型等信息，与园区端数据关联互通。</t>
  </si>
  <si>
    <t>5.33</t>
  </si>
  <si>
    <t>硬件参数配置</t>
  </si>
  <si>
    <t>定位卡参数配置</t>
  </si>
  <si>
    <t>建立定位卡管理模块，形成园区的定位卡档案，实现对园区封闭化管理定位卡设备进行统一规范化管理，支持定位卡设备信息的登记与维护，如定位卡厂商等数据，支持新增、查看、编辑和删除；支持与卡口端进行数据交互。</t>
  </si>
  <si>
    <t>5.34</t>
  </si>
  <si>
    <t>卡口道闸参数配置</t>
  </si>
  <si>
    <t>建立卡口道闸参数配置，录入卡口道闸设备信息，为车辆进场预约、进出场放行的数据打通，提供硬件支撑；本功能支持快速搜索查询，支持新增、查看、编辑与删除，信息包括设备厂商名称、IP、端口、等软硬件数据对接所必须的信息。设备录入与对接成功后，系统可以远程控制道闸行为，如抬杆、落杆和常开，实现必要情况下，园区对卡口的整体和应急操作。</t>
  </si>
  <si>
    <t>5.35</t>
  </si>
  <si>
    <t>园区基本配置</t>
  </si>
  <si>
    <t>视频监控管理</t>
  </si>
  <si>
    <t>建立视频监控管理模块，对园区内封闭相关的视频监控设备信息进行登记与维护，如视频名称、视频类型、视频位置等数据，建立园区的视频监控档案，支持新增、查看、编辑和删除；支持与封闭报警模块进行数据交互。</t>
  </si>
  <si>
    <t>5.36</t>
  </si>
  <si>
    <t>区域电子围栏管理</t>
  </si>
  <si>
    <t>建立电子围栏管理模块，形成园区电子围栏档案，实现园区各不同封闭用途区域的区分与规范化管理，支持电子围栏信息的登记与维护，如围栏名称、有效时间、报警类型、围栏属性等，支持基于GIS地图对电子围栏进行区域划定，支持与封闭报警、定位卡设备进行数据交互。</t>
  </si>
  <si>
    <t>5.37</t>
  </si>
  <si>
    <t>周界管理</t>
  </si>
  <si>
    <t>建立园区周界管理，形成园区周界范围档案，支持周界信息的登记与维护，如区域名称、区域类型、描述等，支持基于GIS地图对各周界进行范围划定及打点定位；支持与封闭报警进行数据交互。</t>
  </si>
  <si>
    <t>5.38</t>
  </si>
  <si>
    <t>控制区管理</t>
  </si>
  <si>
    <t>建立控制区管理模块，实现对园区的子区域（如停车场、禁停区、禁行区、核心控制区等）进行划分登记，如区域名称、区域类型、区域的位置数据等，建立园区的分区管理档案，支持新增、查看、编辑和删除。</t>
  </si>
  <si>
    <t>5.39</t>
  </si>
  <si>
    <t>道路管理</t>
  </si>
  <si>
    <t>建立道路管理模块，实现对园区各道路用途进行规范化管理，针对不同危险类型车辆，规范专用车道，帮助园区降低场内运输车辆风险范围；支持对道路数据进行登记与维护，如：道路名称、专项道路、道路长度、道路宽度、道路类型、路面结构类型、设计通行量、设计使用年限、设计行车速度、车道数量、负责人、负责人联系方式、简介说明等，支持基于GIS地图对各道路进行划线及打点标注。</t>
  </si>
  <si>
    <t>5.40</t>
  </si>
  <si>
    <t>广播设备管理</t>
  </si>
  <si>
    <t>建立园区广播设备管理模块，对园区内封闭相关广播设备的统一管理，形成设备档案，支持对设备档案进行登记与维护，如设备名称、设备位置、设备编号、设备IP、设备图片等信息，支持基于GIS地图对各设备进行打点标记。</t>
  </si>
  <si>
    <t>5.41</t>
  </si>
  <si>
    <t>智慧灯杆管理</t>
  </si>
  <si>
    <t>建立园区智慧灯杆管理模块，对园区内封闭相关灯杆进行统一管理，形成灯杆设备档案，支持对档案进行登记与维护，如名称、编码、地址、风速m/s、噪音分贝、湿度、雨水情况、温度、PM2.5值、设备照片等信息，支持基于GIS地图对灯杆进行打点标记。</t>
  </si>
  <si>
    <t>5.42</t>
  </si>
  <si>
    <t>停车场管理</t>
  </si>
  <si>
    <t>建立停车场管理模块，对园区内各停车场进行统一规范化管理，形成停车场档案，支持对档案进行登记与维护，如停车场名称、停车场地址、停车场规模分类、停车场类型、总停车位数、停车车辆阈值、空载车位数、重载车位数、负责人、负责人联系方式、开放状态、经营范围等信息，支持基于GIS地图对停车场进行范围划定及打点标注。</t>
  </si>
  <si>
    <t>5.43</t>
  </si>
  <si>
    <t>停车场监测设备管理</t>
  </si>
  <si>
    <t>建立停车场监测设备管理模块，对园区内停车场监测设备进行统一规范化管理，形成停车场监测设备档案，支持对档案进行登记与维护，如设备名称、设备编码、规格型号、技术参数、生产厂家、出厂编号、数量、启用时间、负责人、联系方式、状态等信息，支持基于GIS地图对停车场监测设备进行打点标记。</t>
  </si>
  <si>
    <t>5.44</t>
  </si>
  <si>
    <t>三方物流档案</t>
  </si>
  <si>
    <t>物流企业</t>
  </si>
  <si>
    <t>针对园区内所有企业，在实际生产过程中使用到的三方物流企业进行信息备案，信息包括物流公司名称、企业简称、统一社会信用代码、企业状态、法定代表人、法定代表人联系电话、成立日期、经济类型、从业人员数量等，支持新增、编辑、删除等功能；</t>
  </si>
  <si>
    <t>5.45</t>
  </si>
  <si>
    <t>物流人员</t>
  </si>
  <si>
    <t>针对园区内所有企业，在实际生产过程中使用到的三方物流企业的人员，尤其是驾驶员和押运员进行信息备案，信息包括姓名、主要岗位、性别、出生年月、联系方式、物流公司名称、身份证号码、备注、录入时间、在职情况等，支持新增、编辑、删除等功能；</t>
  </si>
  <si>
    <t>5.46</t>
  </si>
  <si>
    <t>物流车辆</t>
  </si>
  <si>
    <t>针对园区内所有企业，在实际生产过程中使用到的三方物流企业的车辆进行信息备案，信息包括车牌号、所属企业、车辆类型等，支持新增、编辑、删除等功能；</t>
  </si>
  <si>
    <t>5.47</t>
  </si>
  <si>
    <t>入园培训考试</t>
  </si>
  <si>
    <t>考核配置</t>
  </si>
  <si>
    <t>建立安全培训考核模块，为外部入园人员：司机、访客、第三方作业人员等提供园区内封闭管理知识及规范标准进行培训考核，为园区封闭管理标准化，规范化，提供基础，提升园区封闭化管理效率。考核配置功能支持园区根据管理需求针对性配置考核标准、要求及规范。功能支持编辑；支持与培训资料、考题管理及移动端进行数据交互。</t>
  </si>
  <si>
    <t>5.48</t>
  </si>
  <si>
    <t>培训资料</t>
  </si>
  <si>
    <t>培训资料为用户培训提供素材，支持用户对安全培训材料进行维护与查询，可以维护文本、图片及视频类型的培训资料；支持查询、查看、编辑与删除；支持与考核配置及移动端进行数据交互。</t>
  </si>
  <si>
    <t>5.49</t>
  </si>
  <si>
    <t>考题管理</t>
  </si>
  <si>
    <t>考题管理为安全考试提供考题素材，支持用户对考题进行维护与查询，考题类型包括：单选、多选和判断三种类型，支持查询、查看、编辑与删除；支持与考核配置及移动端进行数据交互。</t>
  </si>
  <si>
    <t>5.50</t>
  </si>
  <si>
    <t>培训记录</t>
  </si>
  <si>
    <t>记录全部用户的培训记录信息，供后续调整考核管理调整策略提供依据与参考；支持查询与查看培训记录。</t>
  </si>
  <si>
    <t>5.51</t>
  </si>
  <si>
    <t>考试记录</t>
  </si>
  <si>
    <t>记录全部用户的考试记录信息，供后续调整考核管理调整策略提供依据与参考；支持查询与查看考试记录。</t>
  </si>
  <si>
    <t>5.52</t>
  </si>
  <si>
    <t>业务参数配置</t>
  </si>
  <si>
    <t>审批规则配置</t>
  </si>
  <si>
    <t>建立审批规则配置模块，实现封闭园区内业务审批规范化管理，实现园区审批业务办公电子化，支持对封闭业务关联审批流程的新增、删除、查看、快速查询、一键导出、打印等功能，功能含：使用流程的选择、启用状态、规则配置、审批方式等的设置。</t>
  </si>
  <si>
    <t>5.53</t>
  </si>
  <si>
    <t>小程序配置</t>
  </si>
  <si>
    <t>建立小程序配置模块，为外部人员和车辆提供预约进场的入口，园区根据实际业务需要在本功能进行小程序功能、使用权限及呈现样式进行配置，本功能支持新增、查看、编辑与删除，支持与小程序进行数据交互。</t>
  </si>
  <si>
    <t>5.54</t>
  </si>
  <si>
    <t>车辆黑名单配置</t>
  </si>
  <si>
    <t>建立车辆黑名单配置功能，为违规车辆进入黑名单配置统一规范的判断规则，系统可以根据监控到的车辆违规数据进行自动拉黑及自动移除黑名单，进一步为规范场内车辆行为提供助力。功能支持查看与编辑，信息包括车辆拉黑违章次数，取消车辆黑名单间隔时间及规则描述，支持与卡口道闸及小程序进行数据交互，被拉黑的车辆无法预约进场，也无法通过卡口道闸。</t>
  </si>
  <si>
    <t>5.55</t>
  </si>
  <si>
    <t>安检管理</t>
  </si>
  <si>
    <t>安检配置</t>
  </si>
  <si>
    <t>1、应用可以在PC端编制安检规则及内容，实现对危化品车辆的“五必查”内容，也可以对安检内容进行自定义，安检内容支持图片的上传，通过PC端的设置，在移动端进行危化品车辆的安全检查；
2、安检任务可以通过车辆预约，运用二维码识别技术自动生成安检任务，也可以通过移动终端创建临时安检任务：输入内容包括车牌、关系企业、联系人、电话等；</t>
  </si>
  <si>
    <t>5.56</t>
  </si>
  <si>
    <t>安检记录</t>
  </si>
  <si>
    <t>按照安检过程形成安检记录，包括、安检人员、、安检判定等，安检记录支持导出功能。</t>
  </si>
  <si>
    <t>5.57</t>
  </si>
  <si>
    <t>巡检管理</t>
  </si>
  <si>
    <t>巡检计划</t>
  </si>
  <si>
    <t>建立巡检计划管理模块，支持用户按照园区要求的巡检时间及节拍制定巡检计划，支持计划新增和编辑功能包括：支持巡检任务的增删改查。</t>
  </si>
  <si>
    <t>5.58</t>
  </si>
  <si>
    <t>巡检记录</t>
  </si>
  <si>
    <t>根据制定的巡检计划和巡检过程管理生成相关巡检记录.</t>
  </si>
  <si>
    <t>5.59</t>
  </si>
  <si>
    <t>建立园区封闭管理驾驶舱，实现当日封闭管理数据的统计与展示，为封闭管理工作人员提供直观和全面的封闭管理信息展示，封闭管理人员可以快速掌握当前封闭管理情况及待办事项，提升用户工作效率。
信息包括：今日车辆和人员的预约、进出场情况，封闭报警情况企业装卸货情况、卡口流量数据统计，当日预约运单、未闭环报警清单等数据的统计与分析信息。</t>
  </si>
  <si>
    <t>5.60</t>
  </si>
  <si>
    <t>封闭化管理小程序</t>
  </si>
  <si>
    <t>预约进场</t>
  </si>
  <si>
    <t>首页</t>
  </si>
  <si>
    <t>展示园区风采及简介信息，为每一个即将进入园区的外部人员留下正面、全面的第一印象。</t>
  </si>
  <si>
    <t>5.61</t>
  </si>
  <si>
    <t>危化车预约</t>
  </si>
  <si>
    <t>建立移动端危化车预约模块，实现危化车辆司机自主预约，园区、企业审批的标准化管理；实现园区进场车辆及进场时间严把关；支持司机申报、查看、撤销功能，实现司机随时申报，实时掌握审批状态的效果；信息包含车牌号、驾驶员、联系方式、货物名称、危化品类别、运输重量、前往企业、预约时间等，支持与园区平台进行数据交换。</t>
  </si>
  <si>
    <t>5.62</t>
  </si>
  <si>
    <t>危废车预约</t>
  </si>
  <si>
    <t>建立移动端危废车预约模块，实现危废车辆司机自主预约，园区、企业审批的标准化管理；实现园区进场车辆及进场时间严把关；支持司机申报、查看、撤销功能，实现司机随时申报，实时掌握审批状态的效果；信息包含车牌号、驾驶员、联系方式、货物名称、运输重量、前往企业、预约时间等，支持与园区平台进行数据交换。</t>
  </si>
  <si>
    <t>5.63</t>
  </si>
  <si>
    <t>普货预约</t>
  </si>
  <si>
    <t>建立移动端普货车辆预约模块，实现普货车辆司机自主预约，园区、企业审批的标准化管理；实现园区对进场车辆及进场时间严把关，支持司机申报、查看、撤销功能，实现司机随时申报，实时掌握审批状态的效果；信息包含其车牌号、驾驶员、联系方式、货物名称、运输重量、前往企业、预约时间等基础信息，以及审批状态的查看，支持与园区平台进行数据交换。</t>
  </si>
  <si>
    <t>5.64</t>
  </si>
  <si>
    <t>工程车预约</t>
  </si>
  <si>
    <t>建立移动端工程车辆预约模块，实现工程车辆司机自主预约，园区、企业审批的标准化管理；实现园区对在场作业人员、车辆、作业内容全掌握，支持司机申报、查看、撤销功能，实现司机随时申报，实时掌握审批状态的效果；信息包含其车牌号、驾驶员、联系方式、作业地点、附属物料名称、预约日期等基础信息，以及审批状态的查看，支持与园区平台进行数据交换。</t>
  </si>
  <si>
    <t>5.65</t>
  </si>
  <si>
    <t>访客预约</t>
  </si>
  <si>
    <t>建立移动端访客预约模块，实现访客自主预约，园区、企业审批的标准化管理；实现园区进场人员及进场时间严把关；支持访客申报、查看、撤销功能，实现访客随时申报，实时掌握审批状态的效果；信息包含申请人、车牌号、预约时间、前往企业、联系方式、身份证号，通行人等，支持与园区平台进行数据交换。</t>
  </si>
  <si>
    <t>5.66</t>
  </si>
  <si>
    <t>其他功能</t>
  </si>
  <si>
    <t>预约记录</t>
  </si>
  <si>
    <t>建立预约记录模块，实现司机、访客对自己过往预约进场信息台账记录功能，支持信息的查看、删除及再次预约功能，帮助司机快速预约，提升工作效率。</t>
  </si>
  <si>
    <t>5.67</t>
  </si>
  <si>
    <t>在线培训</t>
  </si>
  <si>
    <t>根据考核配置要求，相关申请入园的司机、访客及外来作业人员预约入园前需进行培训学习，用户可根据考核配置要求拥有跳过培训或进入考试的权限。</t>
  </si>
  <si>
    <t>5.68</t>
  </si>
  <si>
    <t>在线考试</t>
  </si>
  <si>
    <t>根据考核配置要求，相关申请入园的司机、访客及外来作业人员预约入园前需进行在线考试，用户可根据考核配置要求拥有跳过考试及预约入园的权限，考试不通过可以根据考核配置进行补考操作。</t>
  </si>
  <si>
    <t>5.69</t>
  </si>
  <si>
    <t>考试结果</t>
  </si>
  <si>
    <t>申请入园的司机、访客及外来作业人员，考试结束后，可以查看考试结果及考题解析，为后续补考及巩固园区封闭管理知识提供学习机会。</t>
  </si>
  <si>
    <t>5.70</t>
  </si>
  <si>
    <t>危化品车辆停车场智慧监管平台</t>
  </si>
  <si>
    <t>基础档案</t>
  </si>
  <si>
    <t>停车场档案</t>
  </si>
  <si>
    <t>建立停车场档案模块，对园区内各停车场进行统一规范化管理，形成停车场信息档案，支持对档案进行登记与维护，如停车场名称、停车场地址、停车场规模分类、停车场类型、总停车位数、停车车辆阈值、空载车位数、重载车位数、负责人、负责人联系方式、开放状态、经营范围等信息，支持基于GIS地图对停车场进行范围划定及打点标注。</t>
  </si>
  <si>
    <t>5.71</t>
  </si>
  <si>
    <t>人员档案</t>
  </si>
  <si>
    <t>建立人员档案，对园区停车场内人员信息进行统一规范化管理，支持对停车场内工作人员信息进行登记、维护，如姓名、联系方式、所属停车场、岗位等；支持对列表页面信息进行快速查询、新增、查看、编辑、删除、导出等操作。</t>
  </si>
  <si>
    <t>5.72</t>
  </si>
  <si>
    <t>设备档案</t>
  </si>
  <si>
    <t>建立停车场设备档案管理，实现对停车场基础设施的管理，包括周界封闭、卡口道闸、视频监控、安全、环保监测设施、广播设施、消防设施等设备信息台账的管理，包括设备的名称、规格型号、厂家、启用时间、负责人、设备状态，实现信息的新增、删除、编辑、查看与快速查询。</t>
  </si>
  <si>
    <t>5.73</t>
  </si>
  <si>
    <t>出入管控</t>
  </si>
  <si>
    <t>过车记录</t>
  </si>
  <si>
    <t>记录全部进出停车场的车辆信息，做到停车场车辆来有影，去有踪，并记录停留时长，为后续提供收费依据。支持对页面数据进行快速查询、导出、查看；基本数据包含车牌号、车辆类型、进出方向、进出道闸、进出时间等。</t>
  </si>
  <si>
    <t>5.74</t>
  </si>
  <si>
    <t>排队叫号</t>
  </si>
  <si>
    <t>系统实现停车场的预约停车叫号管理，整合车辆预约进场信息对危化品车辆进行车辆调度安排。</t>
  </si>
  <si>
    <t>5.75</t>
  </si>
  <si>
    <t>应急管理</t>
  </si>
  <si>
    <t>应急预案</t>
  </si>
  <si>
    <t>建立停车场应急预案的管理工作，包括：添加、删除、修改管理</t>
  </si>
  <si>
    <t>5.76</t>
  </si>
  <si>
    <t>预报警管理</t>
  </si>
  <si>
    <t>实现整合停车场内管理内涉及的报警/预警信息进行同一展现和处理等</t>
  </si>
  <si>
    <t>5.77</t>
  </si>
  <si>
    <t>安全教育培训</t>
  </si>
  <si>
    <t>资源文件</t>
  </si>
  <si>
    <t>安全培训播报视频资源的上传与维护，支持对列表数据进行快速查询、新增、查看、编辑、导出、删除等操作，信息包含文件名称、备注等，支持与停车场播报设备进行数据交互。</t>
  </si>
  <si>
    <t>5.78</t>
  </si>
  <si>
    <t>播报计划</t>
  </si>
  <si>
    <t>建立播报计划，系统依据本页启用的计划调用资源文件并按时推送到停车场公共服务中心进行播放、展示，支持新增、编辑、查看、删除、快速查询、导出、等操作，并可对播放方式进行设置。</t>
  </si>
  <si>
    <t>5.79</t>
  </si>
  <si>
    <t>停车位管理</t>
  </si>
  <si>
    <t>区域配额管理</t>
  </si>
  <si>
    <t>进行停车场区域配置，包括停车场内空、重车、甲乙丙丁停车分区、洗车区、检维修区，设置包括：区域名称等信息；支持对上述信息进行快速查询、新增、查看、编辑、删除等操作。</t>
  </si>
  <si>
    <t>5.80</t>
  </si>
  <si>
    <t>企业车位配额分配</t>
  </si>
  <si>
    <t>建立企业车位配额分配功能，实现园区停车场车位进行统一规范化管理，保障车位资源的充分及公平利用；系统根据各企业配额，控制预约各目的企业车辆的进场及离场车辆数的动态平衡。功能支持快速查询、新增、查看、编辑、删除等操作，信息包含企业名称、区域名称、配额、已用配额等；系统支持与停车场道闸、智慧园区管理平台企业侧进行数据交互。</t>
  </si>
  <si>
    <t>5.81</t>
  </si>
  <si>
    <t>停车场智慧监管一张图</t>
  </si>
  <si>
    <t>1、停车场智慧监管一张图整合停车场二维展示图中卡口、视频监控、安全、环保监测、应急等信息进行集中展现；
2、对停车产内车辆实时数据进行统计展示，包括车辆统计、车位统计、停车组实时车位状态，支持车辆停车区域查询功能；
3、报警分析：整合安全、环保、违章报警信息进行分析图表和数据展示；
4、应急处置：包括卡口一键开启、应急呼叫等。</t>
  </si>
  <si>
    <t>6.1</t>
  </si>
  <si>
    <t>驾驶舱</t>
  </si>
  <si>
    <t>建立园区应急管理数据统计分析模块，汇聚园区及各企业应急管理数据，实现多维度统计分析、评估和可视化展示。系统支持通过企业应急分类监管模型对园区各企业应急管理水平进行评估，分为特别管控、重点关注和一般监管三类，实现对企业分类精准监管；系统支持对上级预案、园区预案、企业预案分类型、等级、数量、评估状态等多维度统计分析和可视化展示；系统支持对各级应急演练情况通过执行率、演练类型等进行多维度统计分析和可视化展示；系统支持对应急资源按应急物资分类和状态、应急队伍分类和擅长业务领域、应急专家职称和擅长业务领域、医疗机构类别和等级、避难场所等级、事故事件等级等进行多维度统计分析和可视化展示，为园区应急管理辅助决策提供数据支撑。</t>
  </si>
  <si>
    <t>6.2</t>
  </si>
  <si>
    <t>接警记录</t>
  </si>
  <si>
    <t>建立园区突发事件接警记录模块，用于在园区范围内发生突发事故事件后第一时间将信息报送给园区，实现园区突发事件的接处警管理，便于园区快速了解事故现场情况，第一时间开始组织应急研判及应急救援工作，包括事故名称、上报来源、事故发生地点、事故发生时间、事故伤亡情况、初步估算的经济损失、处置状态、事故概况、已采取措施等信息数据。系统支持接警数据维护、快速查询等功能；支持与企业端应急接警模块数据关联互通，实现企业事故快速上报园区。</t>
  </si>
  <si>
    <t>6.3</t>
  </si>
  <si>
    <t>续报记录</t>
  </si>
  <si>
    <t>建立园区突发事件续报记录模块，实现根据事故应急救援态势伤亡人数发生变化时，及时进行事故续报，续报信息包括续报时间、事故最新概况、伤亡情况、处置状态、事故现场图片等信息数据。系统支持数据维护、快速查询、编辑删除等功能；支持与企业端应急续报记录数据关联互通，便于企业及时根据事故进展进行续报。</t>
  </si>
  <si>
    <t>6.4</t>
  </si>
  <si>
    <t>救援处置过程记录</t>
  </si>
  <si>
    <t>建立园区救援过程记录信息库，提供处置过程记录功能，记录在应急指挥过程中发生的节点事件及现场的管理动作，为后续的事故评估、事故全景式复盘提供留痕数据，包括事故名称、记录人、记录时间、关联应急预案、总指挥、副总指挥、现场指挥长、现场副指挥长、现场响应小组、应急物资、应急队伍、应急专家等信息数据。系统支持救援处置过程记录数据新增维护、快速查看、一键查看应急资源等功能；支持对应急响应过程进行记录，便于事故复盘；支持应急一张图数据调用；支持与企业端应急救援处置过程记录数据关联互通。</t>
  </si>
  <si>
    <t>6.5</t>
  </si>
  <si>
    <t>应急处置方案</t>
  </si>
  <si>
    <t>建立园区应急处置方案信息库，提供应急指挥过程中处置方案记录备案功能，为后续应急复盘、应急能力提升提供留痕数据，包含事故日期时间、事故概况、现场图片、总指挥、副总指挥、现场指挥长、现场副指挥长、现场响应小组、关联救援队伍（队伍名称）、关联避难场所（场所名称、）、关联医疗救援机构（机构名称）、关联专家（专家名称）、个体防护处置建议等信息数据。系统支持应急处置方案的数据快速查询功能；支持一键归档生成事故报告；支持应急战时一张图调用生成应急处置方案；支持与企业端应急处置方案数据关联互通。</t>
  </si>
  <si>
    <t>6.6</t>
  </si>
  <si>
    <t>事故归档</t>
  </si>
  <si>
    <t>建立园区事故档案库，汇聚园区事故案例，实现园区事故事件的历史记录管理，为事故复盘、事故回头看、事故类比排查等提供依据，包括事故名称、事故装置、事故等级、事故直接原因、事故间接原因、事故主要教训、事故整改和防范措施等数据信息。系统支持通过应急处置方案一键归档功能；支持数据维护和快速查询功能；支持与事故接警、续报记录、应急处置方案等模块数据关联互通，实现应急救援全过程相关记录的归档；支持与企业端数据关联互通。</t>
  </si>
  <si>
    <t>6.7</t>
  </si>
  <si>
    <t>案例库</t>
  </si>
  <si>
    <t>建立园区应急事故案例库，汇聚园区和行业历年来发生的事故事件数据，为园区和企业应急救援管理提供辅助决策信息，包括事故名称、事故类型、伤亡情况、事故事件描述、事故直接和间接原因、事故教训、事故整改和防范措施等数据信息。系统支持园区内部典型事故形成案例进入案例库；支持行业典型事故案例录入、删除等操作；支持应急战时状态下调取案例库数据，辅助应急救援决策；支持与企业端数据关联互通。</t>
  </si>
  <si>
    <t>6.8</t>
  </si>
  <si>
    <t>应急恢复</t>
  </si>
  <si>
    <t>现场清理</t>
  </si>
  <si>
    <t>建设现场清理的功能，对事故的清理情况、具体的清理内容及情况进行记录。
现场清理包括事故名称、工作负责人、参与人员、启动时间、现场管理情况等内容。
功能点包括以列表形式展示现场清理的信息、点击可查看详情。提供管理用户对现场清理的查询、详情查看、修改、新增、删除等操作。</t>
  </si>
  <si>
    <t>6.9</t>
  </si>
  <si>
    <t>人员撤离清点</t>
  </si>
  <si>
    <t>建设人员撤离点的功能，对在事故过程中，人员撤离清点工作进行记录。
人员撤离点包括事故名称、工作负责人、参与人员、启动时间、集合地点、应到人员、实到人数、等内容。
功能点包括以列表形式展示人员撤离点的信息、点击可查看详情。提供管理用户对人员撤离点的查询、详情查看、修改、新增、删除等操作。</t>
  </si>
  <si>
    <t>6.10</t>
  </si>
  <si>
    <t>善后工作</t>
  </si>
  <si>
    <t>建设善后工作的功能，对在事故过程中，善后工作进行记录。
善后工作包括事故名称、工作负责人、参与人员、启动时间、处理工作要求、处理标准、处理结果、落实人等内容。
功能点包括以列表形式展示人善后工作的信息、点击可查看详情。提供管理用户对善后工作的查询、详情查看、修改、新增、删除等操作。</t>
  </si>
  <si>
    <t>6.11</t>
  </si>
  <si>
    <t>重建方案</t>
  </si>
  <si>
    <t>建设重建方案的功能，对在事故处理完成后，根据具体情况，对重建方案进行落实。
重建方案包括事故名称、工作负责人、落实人等内容。
功能点包括以列表形式展示重建方案的信息、点击可查看详情。提供管理用户对重建方案的查询、详情查看、修改、新增、删除等操作。</t>
  </si>
  <si>
    <t>6.12</t>
  </si>
  <si>
    <t>应急预案管理</t>
  </si>
  <si>
    <t>应急预案汇总</t>
  </si>
  <si>
    <t>建立园区应急预案库，汇聚上级部门、园区、企业应急预案，实现各级预案的电子化、结构化管理。系统支持对各级、各类型应急预案查询、检索，多维度统计分析。通过对应急预案的结构化分解，实现事故灾害快速关联响应和查询等功能。</t>
  </si>
  <si>
    <t>6.13</t>
  </si>
  <si>
    <t>企业预案审核</t>
  </si>
  <si>
    <t>实现园区对企业应急预案信息、数字化预案信息审核功能，对应急预案的结构化分解等内容进行监督管理，确保企业预案的合规性、有效性和可执行性。系统支持应急预案评估状态的临期预警和超期报警功能；支持与企业端数据关联互通。</t>
  </si>
  <si>
    <t>6.14</t>
  </si>
  <si>
    <t>园区预案信息</t>
  </si>
  <si>
    <t>园区预案台账</t>
  </si>
  <si>
    <t>可支持园区应急预案的维护、查看等功能，支持园区应急预案查询、检索，并以卡片形式展示园区预案信息，支持与园区预案数字化、园区预案评估模块互联互通，方便园区对内部预案的备案、评估等信息的汇总查看。</t>
  </si>
  <si>
    <t>6.15</t>
  </si>
  <si>
    <t>预案数字化</t>
  </si>
  <si>
    <t>建立应急预案结构化分解模块，利用计算机信息技术建立园区预案管理体系，实现园区应急预案的结构化分解录入。预案录入过程中按预案总则、园区概况、危险性分析、组织机构与职责、预防与预警、应急响应、应急资源、后期处置、保障措施等要素，按照应急处置流程进行结构化分解，形成既相对独立又相互关联的预案事件、组织、场所、物资装备和行动等相关要素。通过预案结构性分解将相关的应急要素通过应急行动关联起来，在应急状态下各要素可由应急行动快速关联应用，辅助应急救援工作。</t>
  </si>
  <si>
    <t>6.16</t>
  </si>
  <si>
    <t>评审记录</t>
  </si>
  <si>
    <t>在园区预案数字化的基础上，进行园区的评审公布，公布的内容会进入到公文管理里面。可通过预案名称、评审日期进行筛选。</t>
  </si>
  <si>
    <t>6.17</t>
  </si>
  <si>
    <t>园区预案基本信息</t>
  </si>
  <si>
    <t>支持对园区预案信息的维护，可修改评审意见、发布日期、预案附件等内容</t>
  </si>
  <si>
    <t>6.18</t>
  </si>
  <si>
    <t>上级预案基本信息</t>
  </si>
  <si>
    <t>支持对上级预案信息的维护，可修改评审意见、发布日期、预案附件等内容</t>
  </si>
  <si>
    <t>6.19</t>
  </si>
  <si>
    <t>园区预案评估记录</t>
  </si>
  <si>
    <t>建立园区预案评估档案，汇聚预案信息等信息，为后期事故回头看、预案类比排查等提供依据。</t>
  </si>
  <si>
    <t>6.20</t>
  </si>
  <si>
    <t>应急演练管理</t>
  </si>
  <si>
    <t>应急演练计划</t>
  </si>
  <si>
    <t>建立园区应急演练计划管理信息库，汇聚园区、企业应急演练计划信息，实现园区、企业演练计划的录入、信息维护、快速查询、统计分析、临期预警功能，包括计划名称、演练方式、演练类型、演练级别、演练地点、主办部门、应急预案名称、计划制定时间、参与部门、参与人数、计划状态、执行状态等信息。系统支持在线进行演练计划的数据维护、快速查询等功能；支持演练计划发布、作废等操作；支持演练计划执行状态、执行结果的预报警管理；支持与企业端数据关联互通。</t>
  </si>
  <si>
    <t>6.21</t>
  </si>
  <si>
    <t>应急演练实施过程记录信息</t>
  </si>
  <si>
    <t>建立园区应急演练记录信息库，汇聚园区及企业应急演练数据信息，实现演练记录的电子化管理和演练效果评估，系统提供应急演练记录信息登记功能，实现应急演练记录与应急演练计划的一对一关联，包括演练名称、演练类型、关联计划名称、演练开始时间、演练结束时间、参与人数、演练过程、演练效果评估、存在问题、改进措施、演练方案附件、演练评估报告附件、演练脚本附件等数据信息。系统支持演练实施过程记录的数据维护、快速查询功能；系统支持对企业应急演练记录进行一键在线抽查；支持与企业端数据关联互通。</t>
  </si>
  <si>
    <t>6.22</t>
  </si>
  <si>
    <t>应急演练抽查记录</t>
  </si>
  <si>
    <t>建立园区应急演练抽查模块，实现园区对企业应急演练活动的在线抽查，系统提供应急演练抽查登记功能，对于抽查的问题进行跟踪闭环管理，包括演练名称、发现问题、抽查时间、抽查人、企业反馈内容、跟踪整改状态等数据。系统支持与演练记录模块数据关联；支持与企业端数据关联互通，便于企业对抽查问题及时处理和反馈。</t>
  </si>
  <si>
    <t>6.23</t>
  </si>
  <si>
    <t>应急资源管理</t>
  </si>
  <si>
    <t>应急物资</t>
  </si>
  <si>
    <t>园区应急物资</t>
  </si>
  <si>
    <t>建立园区应急物资电子档案库，汇聚园区和企业应急物资数据，实现应急物资电子化管理，帮助园区管理部门掌握辖区范围内应急物资总体情况，包括物资名称、物资分类、物资数量、配备日期、存储与运输要求、检定情况、物资状态等数据信息。系统支持应急物资的数据维护、快速查询、统计分析和可视化展示功能；支持应急物资有效性、完备性和可用性评估管理；支持应急物资不完好状态的预警管理；支持企业应急物资管理情况的一键在线抽查；支持与企业端数据关联互通。</t>
  </si>
  <si>
    <t>6.24</t>
  </si>
  <si>
    <t>应急物资抽查记录</t>
  </si>
  <si>
    <t>建立园区应急物资抽查模块，实现园区对企业应急物资的在线抽查，系统提供应急物资抽查登记功能，对于抽查的问题进行跟踪闭环管理，包括物资名称、所属单位、存在问题、抽查人、抽查时间、跟踪整改状态等数据。系统支持与应急物资模块数据关联，支持与企业端数据关联互通，便于企业对抽查问题及时处理和反馈。</t>
  </si>
  <si>
    <t>6.25</t>
  </si>
  <si>
    <t>应急物资检验检定记录</t>
  </si>
  <si>
    <t>系统提供应急物资检验定检功能，对于检验定检存在问题，进行记录，包括检查负责人、检查日期、检查记录文件等数据，保证应急物资的完好备用。</t>
  </si>
  <si>
    <t>6.26</t>
  </si>
  <si>
    <t>应急物资调用记录</t>
  </si>
  <si>
    <t>建立园区应急战时物资调用记录信息档案，实现应急物资调用备案管理，包括事故名称、物资名称、所属单位、调用时间等数据信息。系统支持应急状态下物资调用记录留痕；支持通过与救援处置过程记录模块数据关联互通，数据自动带入。</t>
  </si>
  <si>
    <t>6.27</t>
  </si>
  <si>
    <t>应急物资可用性评估记录</t>
  </si>
  <si>
    <t>建立园区应急物资评估记录信息档案，实现应急物资评估管理，包括物资名称、所属单位、评估时间、评估人、物资可用状态、物资有效状态等信息，确保物资有效性、可用性，在应急状态下可由应急行动快速关联调用，辅助应急救援工作。</t>
  </si>
  <si>
    <t>6.28</t>
  </si>
  <si>
    <t>应急物资完备性评估记录</t>
  </si>
  <si>
    <t>建立园区应急物资完备性评估记录信息档案，实现应急物资完备评估管理，包括评估时间、评估人、评估意见、评估建议、评估结果等信息，
确保物资完备性，在应急状态下可由应急行动快速关联调用，辅助应急救援工作，支持与企业侧应急物资完备性评估互联互通。</t>
  </si>
  <si>
    <t>6.29</t>
  </si>
  <si>
    <t>应急救援队伍</t>
  </si>
  <si>
    <t>建立园区应急救援队伍电子档案信息库，汇聚专业应急救援力量、社会应急力量、基层应急救援力量、企业队伍信息，实现应急响应战时快速统一调度应急队伍实施救援，应急救援队伍信息包括救援队伍名称、队伍类型、负责人、联系电话、业务领域、队伍人数，人员信息、应急装备配备清单等。系统支持应急队伍信息在线维护、快速查询功能；支持对应急队伍状态评估管理；支持与企业端数据关联互通。</t>
  </si>
  <si>
    <t>6.30</t>
  </si>
  <si>
    <t>应急救援队伍评估记录</t>
  </si>
  <si>
    <t>建立园区应急队伍动态评估记录信息档案，实现应急队伍评估管理，包括队伍名称、所属单位、评估时间、存在的问题等信息，便于园区及时了解应急队伍的现状和存在的问题，确保应急队伍在应急状态下可由应急行动快速关联调用，辅助应急救援工作。</t>
  </si>
  <si>
    <t>6.31</t>
  </si>
  <si>
    <t>应急专家</t>
  </si>
  <si>
    <t>建立园区应急专家电子档案库，汇聚园区和企业包括灾害事故救援、危化品泄漏救援、交通事故救援、水上救援、山地救援、公共卫生事件救援等各业务领域的应急专家，形成园区应急专家库，在突发事故事件时通过一键建群拉取具有丰富经验和专业背景的专家进行会议会商，对事故的处理处置给出专业性的指导意见和建议，专家信息包括专家姓名、职称、业务领域、专业领域、联系电话等信息数据。系统支持应急专家信息的在线维护、快速调阅查询、统计分析和可视化展示；支持专家动态评估后的退出机制管理；支持与企业端数据关联互通。</t>
  </si>
  <si>
    <t>6.32</t>
  </si>
  <si>
    <t>应急专家评估记录</t>
  </si>
  <si>
    <t>建立园区应急专家评估记录信息档案，实现应急专家评估管理，包括专家名称、评估时间、存在的问题等信息，便于园区及时了解应急专家的现状和存在的问题，确保应急专家在应急状态下可由应急行动快速关联调用，辅助应急救援工作。</t>
  </si>
  <si>
    <t>6.33</t>
  </si>
  <si>
    <t>应急避难场所</t>
  </si>
  <si>
    <t>建立园区应急避难场所电子档案信息库，以便突发事故发生时，制定疏散方案时调用信息，为应急战时人员疏散提供数据支撑，包括避难场所的名称、避难场所级别、有效避难面积、容纳人数、具体地址以及经纬度等信息数据。系统支持辖区内公共避难场所信息数据的动态维护、快速查询和可视化展示；支持应急战时一张图系统信息数据调用；支持与企业端数据关联互通。</t>
  </si>
  <si>
    <t>6.34</t>
  </si>
  <si>
    <t>应急响应中心</t>
  </si>
  <si>
    <t>建立应急响应中心电子档案信息，实现园区应急指挥中心信息的动态维护、快速查询和可视化展示，包括名称、建成日期、建设面积、地址、联系电话、值班电话、建筑形式、值守人员信息等，以便突发事故发生时，确保信息报送时的及时准确。</t>
  </si>
  <si>
    <t>6.35</t>
  </si>
  <si>
    <t>园区特勤消防站</t>
  </si>
  <si>
    <t>建立园区特勤消防站电子档案信息，实现园区特勤站信息的动态维护、快速查询，包括园区特勤消防站的名称、具体地址以及经纬度、负责人、联系方式等信息，以便突发事故发生时，确保信息报送时的及时准确。</t>
  </si>
  <si>
    <t>6.36</t>
  </si>
  <si>
    <t>园区气防站</t>
  </si>
  <si>
    <t>建立园区气防站电子档案，实现园区气防站信息的动态维护、快速查询，包括园区气防站的名称、具体地址以及经纬度、负责人、联系方式等信息，以便突发事故发生时，确保信息报送时的及时准确。</t>
  </si>
  <si>
    <t>6.37</t>
  </si>
  <si>
    <t>应急公共资源</t>
  </si>
  <si>
    <t>建立园区外部公共资源电子档案信息库，汇聚园区外部医疗机构、消防救援机构、公安机构、交通机构、通讯机构等资源信息，实现应急战时事故扩大状态下的外部资源联动，包括机构名称、机构类别、联系电话等数据信息。系统支持外部应急资源的数据维护、快速查询和可视化展示；支持应急一张图数据调用，可通过地图定位快速查询机构信息，便于应急事故升级时快速协调园区外部资源进行应急联动。</t>
  </si>
  <si>
    <t>6.38</t>
  </si>
  <si>
    <t>建立医疗救援资源、消防救援机构、公安机构、交通机构、通讯机构的数据录入。支持数据的快速查询</t>
  </si>
  <si>
    <t>6.39</t>
  </si>
  <si>
    <t>建立值守值排班模块，对园区和企业值排班信息（值班日期、值班星期、早/中/晚班人员名称以及带班领导等）综合管理，实现园区带班值守信息的录入、修改、删除、批量导入、可视化展示等功能，可根据实际需求进行调班；支持值班日志和交班日志的录入、编辑、删除等功能，支持对未按时进行排班情况进行列表统计。</t>
  </si>
  <si>
    <t>6.40</t>
  </si>
  <si>
    <t>应急指挥平台值班信息</t>
  </si>
  <si>
    <t>建立应急值守值排班模块，对应急指挥平台（值班日期、值班星期、早/中/晚班人员名称以及带班领导等）综合管理，实现园区带班值守信息的录入、修改、删除、可视化展示等功能，可根据实际需求进行调班；支持值班日志和交班日志的录入、编辑、删除等功能。</t>
  </si>
  <si>
    <t>7.1</t>
  </si>
  <si>
    <t>园区综合视窗</t>
  </si>
  <si>
    <t>汇聚园区规划、园区入驻企业、园区类型、园区发展历程、园区获得荣誉、安全风险等级、敏感目标、公共设施等信息详情，基于园区地理信息平台在园区综合视窗中展示。支持查看园区总体规划、产业规划、国土规划、安评、环评等文件详情；支持以下钻模式查看园区管理体系中的管理制度、职能部门、机构职责以及部门内人员的职称、岗位、专业等信息；基于园区地理信息平台，支持在影像地图上展示各类企业分布，支持按是否为化工企业、企业规模等条件进行分类展示。支持地图标注交互事件，以查看各类企业基本信息、重大危险源企业的重大危险源信息、入园企业特殊作业信息、双重预防机制信息、应急物资信息等等；在原有支持基于影像地图的园区四至范围展示的基础上，增加支持土地规划控制线、个人风险等值线、国土规划等影像地图标注等。</t>
  </si>
  <si>
    <t>7.2</t>
  </si>
  <si>
    <t>安全决策分析</t>
  </si>
  <si>
    <t>安全基础信息
一张图</t>
  </si>
  <si>
    <t>安全基础信息
园区一张图</t>
  </si>
  <si>
    <t>安全基础信息一张图涵盖园区和企业关键指标的数据集成、数据管理、指标的多维度的时序和位置分析等，整合安全基础信息、安全生产行政许可管理、装置开停车和大检修管理、第三方承包商管理、执法管理等模块进行态势分析，为园区领导层、管理层以及各专业技术专家提供分析和决策支持，涉及指标包含：
1、园区侧：园区重大危险源企业数量、重点监管工艺企业数量、重大危险源数量、重点监管工艺数量，重点监管危化品数量，安全承诺上报率、隐患整改率、从业人员数量、特殊作业数量、未处理预警、证书到期提醒数量，支持下钻展示指标详情。
2、第三方：汇总展示企业第三方数量、第三方违章数量、黑名单企业、支持下钻展示指标详情。
3、园区在线项目类型、项目阶段分析，许可证类型分析，支持下钻展示指标详情。
4、开停车：支持查看开停车变化趋势，开停车装置数量，支持下钻展示指标详情。
5、大检修：支持再看园区企业大检修套数</t>
  </si>
  <si>
    <t>7.3</t>
  </si>
  <si>
    <t>重大危险源
安全管理
一张图</t>
  </si>
  <si>
    <t>园区视角</t>
  </si>
  <si>
    <t>用一张图的形式，分为园区视角、企业视角、危险源视角综合查看重大危险源的分布情况、基础信息、在线监测及预警、重大风险管控、包保责任履职、企业分类监管等内容。
园区视角：以GIS地图展示园区企业的重大危险源分布情况，支持搜索和定位功能，并对园区企业按照重大危险源企业分类监管模型测算结果进行分类展示，并对重大危险源报警进行分类统计，涉及重大危险源隐患分布及整改统计，对园区重大危险源按照类型进行分类统计，对重大危险源包保责任履职情况进行汇总统计，帮助园区安全监管人员直观掌握重大危险源风险动态。
企业视角：以GIS地图展示企业内部的重大危险源分布情况，展示重大危险源报警分类统计，汇总重大危险源隐患分布及整改统计，对园区重大危险源按照类型进行分类统计，对重大危险源包保责任履职情况进行汇总统计，帮助园区安全监管人员直观掌握监管企业重大危险源风险动态。
危险源视角：以GIS地图展示企业内部的重大危险源监测监控情况，展示重大危险源点位及视频接入情况，对重大危险源报警、报警进行分类统计，展示重大危险源隐患分布及整改统计，并对隐患整改情况以时间趋势展示，并在一张图上展示重大危险源基础信息，包保责任人信息、评价报告、应急预案等信息。</t>
  </si>
  <si>
    <t>7.4</t>
  </si>
  <si>
    <t>双重预防机制
一张图</t>
  </si>
  <si>
    <t>用一张图的形式，系统性展示园区所有企业的双重预防机制的建设情况、实际运行情况。实现双重预防机制运行情况、风险隐患概况、整改完成隐患数量、超期未改隐患数量的可视化展示。
园区视角：以GIS地图展示园区企业风险情况，并按照双重预防体系分析模型测算结果展示园区企业双重预防运行效果，结合风险管控清单展示园区企业双重预防机制建立情况，结合企业动态风险模型测算结果展示园区企业动态风险变化情况，园区企业隐患情况，企业风险等级占比分析，区域风险等级占比分析等。
企业视角：以GIS地图展示企业内区域风险分布情况，并展示选中企业双重预防机制建立情况，按照双重预防体系分析模型测算结果展示企业运行效果评价趋势，区域动态风险变化统计分析，隐患整改分析，风险事件分类统计等。</t>
  </si>
  <si>
    <t>7.5</t>
  </si>
  <si>
    <t>特殊作业分布
一张图</t>
  </si>
  <si>
    <t>用一张图的形式，可按照企业特殊作业分布、作业类型、作业详细信息以及特殊作业风险预警情况等，实现特殊作业区域数量统计图和作业类型分布图可视化展示。
园区视角：以GIS地图展示园区企业特殊作业分布情况，并展示当前园区报备的作业情况，并对作业情况按照类型、风险等级等维护分类展示。
企业视角：以GIS地图展示企业内特殊作业分布情况，并展示当前企业报备的作业情况，并对作业情况按照类型、风险等级等维护分类展示。</t>
  </si>
  <si>
    <t>7.6</t>
  </si>
  <si>
    <t>应急决策分析</t>
  </si>
  <si>
    <t>应急平时
一张图</t>
  </si>
  <si>
    <t>以GIS平台为载体，坚持“平战结合”的原则，依托数字化技术，实现对整个园区应急资源、物资、队伍、专家的数字化管理及日常值班值守功能的可视化展示，可查询企业、应急机构的具体信息，实现应急平时的全链条管理。</t>
  </si>
  <si>
    <t>7.7</t>
  </si>
  <si>
    <t>应急战时
一张图</t>
  </si>
  <si>
    <t>结合融合通信工具，集成园区视频、通信、短信；当发生事故或者应急演练时，可在应急一张图上调用融合通信工具（若有），进行多方协作应急，资源调度和任务发布，应急战时操作展现：
1、事故续报：园区值班人员在事故发生接到报警后，登记事故初报信息；在事故处置过程中，跟踪事件进展并续报；事故处置完成后终报并登记事故详情。
2、发起响应：通过事故接报信息，可在地图上发起应急响应，自动匹配或选择事故相关的应急预案，调用融合通信工具，向企业及相关人员下发，以便多方开展协同应急，同时记录响应动态并跟踪事故进展。
3、应急通信：对接融合通讯平台接口，在应急处置过程中快速拉起通话、视频等多种模式的会议。
4、应急资源调度：可在地图上通过圈选、点选的方式对可用的应急资源进行统一调度。提供对应急资源的快速查询、定位，根据事故发展动态实现资源的管理。
5、应急事件跟踪：系统对应急指挥调度过程中的响应过程、资源调用、通讯、事故进展进行全面的记录。
6、应急终止：系统提供事故应急终止的程序，应急指挥部确认终止时机，应急状态终止。
7、辅助决策：通过GIS一张图和查询方式展示园区应急资源，在地图上确定事故发生位置可自动推荐事发地点附近的应急救援资源（应急救援装备、车辆、物资、通信机构、救援队伍等）和最佳疏散路线；通过调阅事发地周边视频，实时掌握事故发展态势、规模，为指挥调度提供辅助决策；选择发生的事故类型可模拟出事故影响范围及可能波及的人员分布和敏感装置分布，为人员疏散和防护提供辅助决策。（和后面机理模型外采部分需搭配使用）</t>
  </si>
  <si>
    <t>7.8</t>
  </si>
  <si>
    <t>封闭管理分析</t>
  </si>
  <si>
    <t>封闭
一张图</t>
  </si>
  <si>
    <t>实现对封闭园区的综合管理可视化展现：
1、通过地图展示园区的封闭区域，包括园区分类控制的区域，如企业区域、停车场区、临停区、禁停区等信息
2、通过地图展现园区卡口信息，包括卡口点位信息，如普通卡口、专用卡口、应急卡口等信息的展现，选择卡口可以查看对应卡口的实时视频监控画面。
3、通过地图展现园区道路视频监控点位信息，选择点位可以查看视频监控的实时监控画面。
4、通过地图展示园区内的危险品车辆实时定位，选择点位可以查看车辆的基本信息、预约信息等
5、通过图表等展示园区的封闭管理数据，如车辆出入情况、危险品车辆统计、预约情况、危险品装卸统计、报警数据分析等</t>
  </si>
  <si>
    <t>7.9</t>
  </si>
  <si>
    <t>风险监测预警分析</t>
  </si>
  <si>
    <t>基于GIS地理信息平台，构建风险监测“一张图”管理系统，依据风险管控对象风险辨识评估建立风险分级预警模型，通过接入企业风险监控对象传感器、视频监控等在线监测监控等数据，实现企业风险管控对象（罐区、仓库、生产装置、装卸区、固危废仓库等）各类参数的实时监测、风险分级预警、预警处置、统计分析和多层级、多维度风险预警信息和可视化展示。通过地图标注，可层层钻透到企业风险对象区域查看预警信息和历史预警信息，实现安全风险及管控措施的感知、辨识、展示、预警、管控闭环的动态管理。</t>
  </si>
  <si>
    <t>8.1</t>
  </si>
  <si>
    <t>安全驾驶舱</t>
  </si>
  <si>
    <t>建立园区综合统计分析驾驶舱功能，为园区管理者提供全面的数据可视化与深入的洞察。支持按照园区级别、安全风险等级、总体规划面积、建成面积、上市企业总数、年销售收入、在建项目数量、园区从业人员数量、园区固定资产总额、化工企业总数关键指标统计展示，支持按照企业特性进行企业统计，按照企业类型对企业情况进行分析，按照企业规模对企业情况进行分析，按照企业状态对园区内企业进行分析。</t>
  </si>
  <si>
    <t>8.2</t>
  </si>
  <si>
    <t>园区基本信息</t>
  </si>
  <si>
    <t>对园区基本信息进行统一管理，包括园区基本信息（园区名称、园区简介、园区级别、产业类型、主导产业、园区负责人、园区地理信息等）、批复信息（园区设立批准机关、总规划面积、批复面积、建成面积、核准面积、工业用地面积等信息）、园区发展历程（日期、发展描述、附件等信息）、园区荣誉（获得日期、荣誉名称、文件信息等）等。支持信息在线编辑、快速查询，支持相关数据多维度统计分析和基于地理信息平台的可视化展示功能。</t>
  </si>
  <si>
    <t>8.3</t>
  </si>
  <si>
    <t>园区行政许可</t>
  </si>
  <si>
    <t>建立园区行政许可电子信息库，用于维护化工园区建设批复文件、化工园区认定文件和公告文本、当地人民政府明确承担园区安全生产和应急管理职责机构“三定”方案批复文件等行政许可信息，包括文件名称、许可类型、发布单位、文号、发布日期和附件等信息。支持信息新增、编辑、查看、删除、批量删除等功能，支持按照文件名称和许可类型快速查询，支持用excel形式导入数据，支持数据全部导出及自定义选择部分数据批量导出功能，支持相关数据多维度统计分析和基于地理信息平台的可视化展示功能。</t>
  </si>
  <si>
    <t>8.4</t>
  </si>
  <si>
    <t>园区范围管理</t>
  </si>
  <si>
    <t>区域信息</t>
  </si>
  <si>
    <t>建立园区区域信息管理模块，用于维护园区片区信息，包括区域名称、东至、西至、南至、北至位置及地理位置等信息。支持信息新增、编辑、查看、删除、批量删除等功能，支持按照区域名称快速查询，支持用excel形式导入数据，支持数据全部导出及自定义选择部分数据批量导出功能，支持相关数据多维度统计分析和基于地理信息平台的可视化展示功能。</t>
  </si>
  <si>
    <t>8.5</t>
  </si>
  <si>
    <t>区域规划信息</t>
  </si>
  <si>
    <t>基于园区规划文件，建立园区区域规划信息维护模块，用于精准标注和维护园区布局规划的四至范围、土地规划安全控制线、个人风险等值线、产业区块、安全防护目标、环境敏感点等规划信息。支持信息新增、编辑、查看、删除、批量删除等功能，支持按照地理信息名称、地理信息类型快速查询，支持用excel形式导入数据，支持数据全部导出及自定义选择部分数据批量导出功能，支持相关数据多维度统计分析和基于地理信息平台的可视化展示功能，使园区管理者掌握园区规划布局信息，便于精准决策。</t>
  </si>
  <si>
    <t>8.6</t>
  </si>
  <si>
    <t>平面布置图</t>
  </si>
  <si>
    <t>登记备案园区规划、园区现状及基础设施平面布置图，汇聚园区现状平面图、化工园区区域位置图、化工园区周边土地规划安全控制线文本及图纸、电力管网图、园区供水管网竣工图、园区污水、雨水管网竣工图、规划范围界定图、化工园区公用管廊走向图、化工园区危化品停车场总平面图、土地利用规划图、土地利用现状图、园区污水图、绿地系统规划图、区域交通规划图、工业给水工程规划图、污水工程规划图、生活给水工程规划图、电力工程规划图、电信工程规划图、雨水工程规划图、燃气工程规划图、近期建设规划图、供热工程规划图等园区图纸档案，实现园区基础图纸档案管理。支持园区规划布置信息的数据在线维护、查看，支持与园区管理决策驾驶舱综合视窗一张图可视化互通，支撑相关平面图信息调用展示。</t>
  </si>
  <si>
    <t>8.7</t>
  </si>
  <si>
    <t>评价分析报告</t>
  </si>
  <si>
    <t>园区评价报告</t>
  </si>
  <si>
    <t>建立园区评价报告电子信息库，对园区评价报告进行动态管理，包括报告名称、报告类型、编制单位、编制日期、编制单位资质证书编号、项目负责人、报告附件、报告有效周期及有效期至等信息。支持信息新增、编辑、查看、删除、批量删除等功能，支持按照报告名称、报告类型快速查询，支持用excel形式导入数据，支持数据全部导出及自定义选择部分数据批量导出功能，支持相关数据多维度统计分析和基于地理信息平台的可视化展示功能，支持对园区报告总数统计，临期预警报告总数统计，超期预警报告总数统计，并支持按照汇总指标卡片联动筛选报告数据，支持与报警管理模块数据相互调用实现报告到期报警及临期预警功能，支持与园区管理决策驾驶舱综合视窗一张图可视化互通支撑相关报告信息调用展示。</t>
  </si>
  <si>
    <t>8.8</t>
  </si>
  <si>
    <t>企业评价报告</t>
  </si>
  <si>
    <t>汇聚园区企业评价报告信息，对企业评价报告进行统一管理，包括企业重大危险源评估报告、SIL等级评估报告、HAZOP分析报告、环境影响评价报告、安全现状评价报告等信息。支持按照企业名称、报告名称、评价评估报告类型快速查询，支持与企业端系统数据互通，支持企业信息汇总，支持数据全部导出及自定义选择部分数据批量导出功能，支持按照园区内企业报告总数，企业临期预警报告总数，企业超期预警报告总数等维度统计企业报告数据，并支持按照汇总指标联动筛选切换企业报告数据。</t>
  </si>
  <si>
    <t>8.9</t>
  </si>
  <si>
    <t>在建工程</t>
  </si>
  <si>
    <t>项目信息</t>
  </si>
  <si>
    <t>汇聚园区企业在建工程项目信息，用于园区新改扩在建工程项目的“三同时”统一管理，项目信息包括企业名称、项目名称、建设单位信息、项目类型、项目性质、当前阶段、批准文号、设计生产能力、投资总概算、总体项目开始时间、预评价阶段信息（阶段开始时间、阶段结束时间、安全预评价单位信息、预评价报告备案机关、预评价备案文号、安全预评价报告、设计阶段（阶段开始时间、阶段结束时间、设计单位、设计单位资质证书编号、建设项目审批备案文件、安全设计专篇）、施工阶段（阶段开始时间、阶段结束时间、监理单位、监理单位资质证书编号、建设项目总体施工方案、专项施工方案、建设项目施工单位）、试生产阶段（阶段开始时间、阶段结束时间、试生产方案、三查四定报告））等项目信息。支持按照企业名称、项目名称、项目类型快速查询，支持企业信息汇总，支持数据全部导出及自定义选择部分数据批量导出功能，支持在建项目竣工后自动流转归档到一企一册建设项目管理模块，支持对园区内企业在建工程按照预评价阶段、设计阶段、施工阶段、试生产阶段维度进行汇总统计,并支持按照对应的阶段联动筛选在建工程数据，与园区管理决策驾驶舱互通并基于地理信息平台的进行可视化展示，使园区管理者掌握园区新改扩项目信息，便于对项目建设三同时、三查四定、试生产等重要环节进行跟踪监管。</t>
  </si>
  <si>
    <t>8.10</t>
  </si>
  <si>
    <t>园区经济运行</t>
  </si>
  <si>
    <t>建立园区经济运行电子信息库，维护园区经济运行数据，包括园区固定资产总额、亩均销售、公共设施投资、亩均税收、销售收入、化工产业销售收入、税收、化工产业税收等信息。支持信息新增、编辑、查看、删除、批量删除等功能，支持按照年份快速查询，支持用excel形式导入数据，支持数据全部导出及自定义选择部分数据批量导出功能，支持与园区管理决策驾驶舱互通，使园区管理者掌握园区经济运行数据，便于精准决策。</t>
  </si>
  <si>
    <t>8.11</t>
  </si>
  <si>
    <t>企业经济运行</t>
  </si>
  <si>
    <t>汇聚入园企业经济运行信息，便于园区调取企业经济运行信息和汇总统计，包括企业名称、年份、销售收入等信息，支持与企业端系统数据对接，支持企业信息汇总，支持按照企业名称、年份快速查询，支持数据全部导出及自定义选择部分数据批量导出功能。</t>
  </si>
  <si>
    <t>8.12</t>
  </si>
  <si>
    <t>园区大事记</t>
  </si>
  <si>
    <t>建立园区经大事记模块，用于维护园区大事件的数据，包含事件主题、发生日期、地点、事件内容、附件等信息。支持新增、编辑、查看、删除、批量删除等功能，支持按照事件主题快速查询，支持用excel形式导入数据，支持数据全部导出及自定义选择部分数据批量导出功能。</t>
  </si>
  <si>
    <t>9.1</t>
  </si>
  <si>
    <t>企业查询</t>
  </si>
  <si>
    <t>实现园区企业信息档案的规范管理，支持按照企业类型、企业名称、企业状态、是否试点企业、是否上市企业、是否在国家危化品网站登记等多种条件组合进行查询,快速定位所查询企业的管理体系、证照报告、危险源、在建项目等企业管理信息,企业列表支持采用直观已读的卡片形式和列表形式展示企业档案概览，满足不同场景下的查看需求。</t>
  </si>
  <si>
    <t>9.2</t>
  </si>
  <si>
    <t>企业管理驾驶舱</t>
  </si>
  <si>
    <t>建立入园企业综合分析驾驶舱功能，为园区管理者提供全面的企业数据可视化与深入的洞察。支持按照企业安全风险评估等级、企业规模、企业类型、厂区面积、安全生产标准化等级、企业状态、企业主要危害因素、危险化学品作业人员人数、特种作业人员人数关键指标统计展示，支持按照企业职工类型分析企业安全监管人员是否符合要求，支持按照危险化学品类别分析企业涉及危化品风险情况，支持按照危险源类型分析企业涉及危险源情况，支持与企业端一企一册系统数据互通。</t>
  </si>
  <si>
    <t>9.3</t>
  </si>
  <si>
    <t>基本信息</t>
  </si>
  <si>
    <t>汇聚入园企业基本信息进行统一管理，包括企业名称、企业状态、企业类型、职工人数、企业简介、厂区面积等企业基本信息。支持信息在线维护及查询功能；支持与企业端企业基本信息模块数据对接互通。</t>
  </si>
  <si>
    <t>9.4</t>
  </si>
  <si>
    <t>经营信息</t>
  </si>
  <si>
    <t>汇聚入园企业经营信息进行统一管理，包括企业注册资金、企业规模、经济类型、所属行业门类、营业执照经营范围等信息数据。支持信息在线维护及查询功能；支持与企业端一企一册企业基本信息模块数据对接互通。</t>
  </si>
  <si>
    <t>9.5</t>
  </si>
  <si>
    <t>安全监管</t>
  </si>
  <si>
    <t>汇聚入园企业安全监管信息进行统一管理，包括安全负责人及联系方式、安全标准化等级、安全生产许可
、安全风险评估等级、企业主要危害因素、特种作业人数、危险化学品作业人数、注册安全工程师人数、专职安全管理人员等信息数据。支持信息在线维护及查询功能；支持与企业端一企一册企业基本信息模块数据对接互通。</t>
  </si>
  <si>
    <t>9.6</t>
  </si>
  <si>
    <t>企业管理体系</t>
  </si>
  <si>
    <t>汇聚入园企业管理机构电子信息库，实现企业管理机构信息的电子化、条目化管理，包括机构名称、管理职责、编制人数、组织机构图、红头文件等信息。支持按照机构名称和上级机构名称快速查询，支持企业信息汇总，支持数据全部导出及自定义选择部分数据批量导出功能，支持与企业端一企一册企业管理体系模块数据对接互通，支持对企业维护历史档案数据的查询。</t>
  </si>
  <si>
    <t>9.7</t>
  </si>
  <si>
    <t>汇聚入园企业管理制度，实现企业管理制度信息的电子化管理，形成入园企业管理制度信息库，包括管理单位名称、制度文号，制度名称、类别、发布日期、下次修订日期、现行状态等信息。支持企业信息汇总，支持按照制度名称、制度类型、发布日期等多维度组合查询、支持数据全部导出及自定义选择部分数据批量导出功能；支持与报警管理模块数据相互调用实现制度到期报警及临期预警功能；支持与企业端一企一册企业管理体系模块数据对接互通，支持企业维护历史档案数据的查询，支持按照管理制度、安全管理制度、应急管理制度、未按期评审修订指标维度对企业制度进行统计，并支持按照指标联动进行信息筛选。</t>
  </si>
  <si>
    <t>9.8</t>
  </si>
  <si>
    <t>汇聚入园企业人员，实现对入园企业的企业负责人、分管领导、安全生产负责人、安全管理人员、特种设备安全管理人员、特殊作业人员等人员信息的电子化管理，形成入园企业人员信息库，包括人员姓名、所在机构名称、岗位、出生日期、性别、工号、联系方式、毕业院校、专业、证件、证件号码、人员类型等信息，同时汇聚人员涉及的证书信息，形成入园企业证书信息库，包括安全管理资格证、注册安全工程师证书、特种特备安全管理人员证书证书、学历证书、学位证书、特种设备作业、特种作业等证书信息。支持企业信息汇总，支持按照企业组织机构、姓名、是否取得注册安全工程师资格、是否具备化工学历背景、是否危险化学品作业人员、是否剧毒化学品作业人员、是否特种设备作业人员、是否特种作业人员、是否专职安全管理人员组合条件自定义快速查询，支持数据全部导出和选择部分数据批量导出，支持特殊作业、人员定位、培训管理等模块人员信息调用；支持与企业端一企一册企业管理体系模块数据对接互通，审核企业提交的人员信息，支持与报警管理模块数据相互调用实现人员证书到期报警及临期预警功能，支持按照安全管理人员汇总指标、注册安全工程师汇总指标、具备化工学历背景汇总指标、剧毒化学品作业人员汇总指标、危险化学品作业人员汇总指标、特种作业人员汇总指标、特种设备作业人员汇总指标、证书超期人员汇总指标维度统计企业各类型人员总数，辅助园区监管入园企业人员资质是否达到监管要求。</t>
  </si>
  <si>
    <t>9.9</t>
  </si>
  <si>
    <t>管理体系认证</t>
  </si>
  <si>
    <t>汇聚入园企业管理体系认证，实现对企业职业健康安全管理体系、环境管理体系、质量管理体系认证的电子化管理，建立入园企业管理体系认证信息库，包括证书名称、认证类型、认证范围、认证机构、认证证书编号、证书签发日期和截止日期、联系人、证书照片等数据。支持企业信息汇总，支持按照证书名称、证书类型组合查询、支持数据全部导出及自定义选择部分数据批量导出功能；支持与报警管理模块数据相互调用实现证书到期报警及临期预警功能；支持与企业端一企一册企业管理体系模块数据对接互通。</t>
  </si>
  <si>
    <t>9.10</t>
  </si>
  <si>
    <t>企业证照和报告</t>
  </si>
  <si>
    <t>企业证照</t>
  </si>
  <si>
    <t>汇聚入园企业证件证照信息，实现对企业营业执照、危险化学品登记证、危险化学品安全生产许可证、重大危险源备案登记表、安全标准化证书等证照信息进行电子化管理，建立入园企业证件证照信息库，包括证照类型、发证机关、发证日期、审核状态、有效期等数据信息。支持企业信息汇总，支持按照证书名称、证书类型组合查询、支持数据全部导出及自定义选择部分数据批量导出功能；支持与报警管理模块数据相互调用实现证书到期报警及临期预警功能；支持与企业端一企一册企业证照和报告模块对接互通。</t>
  </si>
  <si>
    <t>9.11</t>
  </si>
  <si>
    <t>评价报告</t>
  </si>
  <si>
    <t>汇聚入园企业评价报告信息，实现对企业安全评价、环境影响评价等报告的电子化管理，包括报告名称、报告类型、编制单位、编制单位资质证书等信息，建立入园企业评价报告信息库。支持按照报告名称、报告类型组合查询、支持数据全部导出及自定义选择部分数据批量导出功能；支持与报警管理模块数据相互调用实现评价报告到期报警及临期预警功能；支持与两重点一重大功能模块数据调用，支持与园区管理决策驾驶舱可视化互通支撑相关报告信息调用展示，支持与企业端一企一档证照和报告模块数据对接互通。</t>
  </si>
  <si>
    <t>9.12</t>
  </si>
  <si>
    <t>建立入园企业平面布置图信息库，登记备案企业涉安全、环保基础设施平面布置信息，实现档案管理。包括企业地理位置图、企业周边环境图、企业总平面布置图、企业工艺流程简图、重大危险源分布图、应急物资分布图、火灾爆炸危险区域划分图、消防设施布置图、安全设施分布图、防雷防静电设施布置图、可燃及有毒气体泄漏检测报警仪分布图、监控设施布置图、紧急疏散图、雨污水管网图、排口分布图、地下水监测井布设图、突发环境事件人员疏散路径图、企业周边环境敏感点分布图、主要产污环节图等。支持信息汇总、快速查询、导出等功能；支撑平台系统数据调用可视化展示和组态图绘制等功能；支持与企业端一企一档平面布置图模块数据对接互通。</t>
  </si>
  <si>
    <t>9.13</t>
  </si>
  <si>
    <t>物料管理</t>
  </si>
  <si>
    <t>企业危险化学品管理</t>
  </si>
  <si>
    <t>建立入园企业危险化学品信息库，登记备案企业危化品的基础信息，包含危险化学品名称、危险化学品类型、危险化学品形态、cas号、储存方式等信息。支持信息汇总，支持按照危化品名称、危化品类型、CAS号、是否重点监管危险化学品等维度快速查询，支持按照危险化学品管控类型分类汇总危化品数据，并支持联动列表查询，支持查询数据全部导出及自定义选择部分数据批量导出功能；支持两重点一重大、封闭化管理、敏捷应急等模块数据调用和可视化展示；支持与企业端一企一档物料管理模块数据对接互通。</t>
  </si>
  <si>
    <t>9.14</t>
  </si>
  <si>
    <t>企业危险废物管理</t>
  </si>
  <si>
    <t>建立入园企业危险废物管理库，登记备案企业危险废物的基础信息，包含企业名称、危废俗名、名录名称、危废代码、危废类别、危险特性、有害物质、物理性状、危害情况、来源及产生工序等信息。支持信息汇总，支持按照企业名称、危废俗名、名录名称、危废代码等维度快速查询，支持查询数据全部导出及自定义选择部分数据批量导出功能；支持两重点一重大、封闭化管理、敏捷应急等模块数据调用和可视化展示；支持与企业端一企一档物料管理模块数据对接互通。</t>
  </si>
  <si>
    <t>9.15</t>
  </si>
  <si>
    <t>企业一般固废管理</t>
  </si>
  <si>
    <t>建立入园企业一般固废管理库，登记备案企业一般固体废物的基础信息，包含企业名称、废物俗名、类别名称、固废代码、固废类型、行业来源、主要成分、污染特性、物理性状、产生环节等信息。支持信息汇总，支持按照企业名称、危废俗名、名录名称、危废代码等维度快速查询，支持查询数据全部导出及自定义选择部分数据批量导出功能；支持两重点一重大、封闭化管理、敏捷应急等模块数据调用和可视化展示；支持与企业端一企一档物料管理模块数据对接互通。</t>
  </si>
  <si>
    <t>9.16</t>
  </si>
  <si>
    <t>危险源管理</t>
  </si>
  <si>
    <t>建立入园企业危险源管理信息库，登记备案企业生产装置区、储罐区、仓库区、控制室、装卸区等危险源区域信息，包含危险源名称、危险源编号、危险源编号、危险源位置、负责人、联系方式、经纬度、耐火等级、火灾危险性等数据。支持信息汇总；支持按照危险源名称、危险源编号、危险源类型、是否重大危险源等维度快速查询，支持按照危险源类型分类汇总数据支持汇总指标联动列表快速查询，支持查询数据全部导出及自定义选择部分数据批量导出功能；支持两重点一重大、封闭化管理、敏捷应急等模块数据调用和可视化展示；支持与企业端一企一档危险源管理模块数据对接互通。</t>
  </si>
  <si>
    <t>9.17</t>
  </si>
  <si>
    <t>危险源设施管理</t>
  </si>
  <si>
    <t>建立入园企业危险源设施管理信息库，登记备案企业装置、仓库、装卸站台等危险源设施信息，包括危险源设施名称、设施类型、设施编号、设施状态、经纬度等信息。支持按照危险源名称、设施类型、设施名称、设施状态、是否处于大检修周期内等维度快速查询，支持查询数据全部导出及自定义选择部分数据批量导出功能；支持两重点一重大、封闭化管理、敏捷应急等模块数据调用和可视化展示；支持与企业端一企一档危险源设施管理模块数据对接互通。</t>
  </si>
  <si>
    <t>9.18</t>
  </si>
  <si>
    <t>建设项目管理</t>
  </si>
  <si>
    <t>建立园区企业历史建设项目信息库，登记备案企业建设项目的相关信息，包含项目名称、建设地点、建设单位、行业类别、项目性质、立项时间、建设项目批准单位、批准文号、投资总概算、实际总投资等信息。支持信息汇总；支持按照项目名称、项目类型、立项时间快速查询数据，支持按照项目类型汇总项目数据，并支持汇总指标联动列表快速查询数据，支持查询数据全部导出及自定义选择部分数据批量导出功能；支持与企业端一企一档建设项目管理模块、园区端在建工程模块数据对接互通。</t>
  </si>
  <si>
    <t>9.19</t>
  </si>
  <si>
    <t>经济运行信息</t>
  </si>
  <si>
    <t>对入园企业经济运行数据进行汇总统计，包括企业名称、统计年、销售收入等信息。支持信息汇总、快速查询、导出等功能；支持与企业端一企一档经济运行信息模块、园区端园区经济运行模块数据对接互通。</t>
  </si>
  <si>
    <t>9.20</t>
  </si>
  <si>
    <t>外供能源统计</t>
  </si>
  <si>
    <t>建立园区企业外供能源信息库，登记备案企业外供能源的相关信息，包括年份、供电统计、供水统计、供气统计、供热统计等数据信息。支持与企业端一企一档的外供能源统计模块数据对接互通。</t>
  </si>
  <si>
    <t>9.21</t>
  </si>
  <si>
    <t>工艺流程图</t>
  </si>
  <si>
    <t>建立入园企业工艺流程图信息库，登记备案企业工艺流程总图、PID图、主要生产工艺及污染物产出流程图等信息。支持统一格式录入、定期更新数据维护、快速查阅功能；支持与企业端工艺流程图模块数据对接互通。</t>
  </si>
  <si>
    <t>9.22</t>
  </si>
  <si>
    <t>操作日志</t>
  </si>
  <si>
    <t>实现对企业的操作日志查看。记录系统操作、系统用户行为和重要系统命令使用等事件，用于检查园区系统用户所做的操作、分析系统运行情况、开展安全审计等。</t>
  </si>
  <si>
    <t>10.1</t>
  </si>
  <si>
    <t>APP首页看板管理</t>
  </si>
  <si>
    <t>-</t>
  </si>
  <si>
    <t>建设有APP首页看板管理功能，可以实现根据不同类型用户创建不同的APP首页看板内容，看板根据js文件、css文件和html文件组合生成，看板信息主要包括看板名称、编码、查询系统角色、图片、备注等字段，APP首页看板管理功能具备新增、查看、编辑、删除等操作，支持按照名称进行搜索查询。与APP互联互通，用户访问APP后按照配置的APP首页展示。</t>
  </si>
  <si>
    <t>10.2</t>
  </si>
  <si>
    <t>消息管理</t>
  </si>
  <si>
    <t>消息模版</t>
  </si>
  <si>
    <t>建设有消息模版功能，可以实现根据不同的消息类型创建消息模版，消息模板的配置基于行业标准和最佳实践，确保消息内容的专业性和准确性。消息流程全面、细致，确保消息模板的合规性和一致性。消息模版主要包括模板名称、模板内容、标题、消息类型、图标、消息图片、其他备注等字段，消息模版功能具备新增、查看、编辑、删除等操作，支持按照名称进行搜索查询。与APP互联互通，用户设置的消息模版会在访问APP后按照配置模版展示。</t>
  </si>
  <si>
    <t>10.3</t>
  </si>
  <si>
    <t>消息记录</t>
  </si>
  <si>
    <t>建设有消息记录功能，可以实现对APP内产生的消息的全面记录，保证消息的实时性、准确性和安全性，并按照适当的分类进行分类和存储。消息内容主要包括消息标题、应用名称、模版名称、消息内容、消息类型、是否已读等字段，消息记录功能具备根据消息标题和消息内容进行搜索查询和查看的操作。</t>
  </si>
  <si>
    <t>10.4</t>
  </si>
  <si>
    <t>活跃度统计</t>
  </si>
  <si>
    <t>APP应用统计</t>
  </si>
  <si>
    <t>建设APP应用统计功能，统计查看对APP及各应用查看时间的汇总，统计今天、昨天、最近7天、最近30天的总浏览量、总访客、总在线时长、平均在线时长，各应用查看时间列表主要字段包括应用、浏览量、时长等字段，具备根据应用进行搜索查询的操作。</t>
  </si>
  <si>
    <t>10.5</t>
  </si>
  <si>
    <t>以日活跃度用户统计、月活跃度用户统计、用户活跃度排名三个维度统计展示数据。日活跃度用户、月活跃度用户统计各子应用的时间、总浏览量、总活跃用户、总在线时长（小时）、平均在线时长（分钟），搜索应用名称进行查询。用户活跃度排名统计展示当日活跃度排名、近7天活跃度排名、近30天活跃度排名，主要包括账号、用户名、登陆次数、总在线时长（小时）、平均总在线时长（分钟）、最长在线时长（分钟），同时也支持批量导出。</t>
  </si>
  <si>
    <t>10.7</t>
  </si>
  <si>
    <t>5分钟实时更新当前在线人数，统计在线访客数、最近30分钟访问情况、趋势分析。</t>
  </si>
  <si>
    <t>启动页管理</t>
  </si>
  <si>
    <t>建设有APP启动页管理功能，可以实现创建APP启动页看板的功能，启动页（或称为启动屏幕、欢迎页）是用户体验优化的一个重要方面，能够根据不同的活动、节日或产品更新来动态调整展示内容。启动页看板主要包括名称、显示时长(秒)、启动页图片、备注、创建时间等字段，具备新增、查看、启用、停用、编辑、删除等操作，支持按照名称进行搜索查询。与APP互联互通，用户访问APP后按照配置的APP启动页展示。</t>
  </si>
  <si>
    <t>10.8</t>
  </si>
  <si>
    <t>意见反馈</t>
  </si>
  <si>
    <t>建设有APP意见反馈查看功能，可以实现对APP所有意见反馈的查看，查看内容主要包括提交人、意见、提交时间等字段，具备根据提交人和意见进行搜索查询、查看的操作。</t>
  </si>
  <si>
    <t>10.9</t>
  </si>
  <si>
    <t>操作记录</t>
  </si>
  <si>
    <t>建设有APP操作记录查看功能，可以实现对APP所有操作记录的查看，查看内容主要包括人员名称、手机号码、IP、设备唯一ID、操作类型、操作内容、操作时间，具备根据人员名称、手机号码、操作类型、操作时间等进行搜索查询的操作。同时也支持批量导出。</t>
  </si>
  <si>
    <t>10.10</t>
  </si>
  <si>
    <t>协议声明</t>
  </si>
  <si>
    <t>关于我们</t>
  </si>
  <si>
    <t>建设有关于我们模块，可以实现园区自主编辑关于园区的基本信息。关于我们主要包括对基本信息的字体样式进行调整，可以进行编辑修改。</t>
  </si>
  <si>
    <t>10.11</t>
  </si>
  <si>
    <t>隐私协议</t>
  </si>
  <si>
    <t>建设有隐私协议模块，可以实现园区自主编辑关于隐私协议的相关内容。隐私协议主要包括对协议内容的字体样式进行调整，可以进行编辑修改。</t>
  </si>
  <si>
    <t>10.12</t>
  </si>
  <si>
    <t>用户协议</t>
  </si>
  <si>
    <t>建设有用户协议模块，可以实现园区自主编辑用户协议的相关内容。用户协议主要包括对基本信息的字体样式进行调整，可以进行编辑修改。</t>
  </si>
  <si>
    <t>10.13</t>
  </si>
  <si>
    <t>开源组件说明</t>
  </si>
  <si>
    <t>建设有开源组件说明模块，用户可对应用建设使用到的开源组件使用情况说明。开源组件说明主要包括对开源组件说明内容的字体样式进行调整，可以进行编辑修改。</t>
  </si>
  <si>
    <t>10.14</t>
  </si>
  <si>
    <t>应用权限说明</t>
  </si>
  <si>
    <t>建设有应用权限说明模块，用户可以对应用APP获取的手机权限进行更新维护。应用权限说明主要包括对说明内容的字体样式进行调整，可以进行编辑修改。</t>
  </si>
  <si>
    <t>10.15</t>
  </si>
  <si>
    <t>通讯录</t>
  </si>
  <si>
    <t>通讯录展示当前用户所在机构内联系人信息，联系人信息主要包括姓名、手机号、头像等字段。通讯录可进行搜索查询、查看、打电话等操作。支持与园区平台数据互通。</t>
  </si>
  <si>
    <t>10.16</t>
  </si>
  <si>
    <t>日历</t>
  </si>
  <si>
    <t>使用日历方式，对未来的日程进行安排，方便日程的快速提醒及处置。可上下活动日期及点击某日期设置待办事项。</t>
  </si>
  <si>
    <t>10.17</t>
  </si>
  <si>
    <t>待办任务</t>
  </si>
  <si>
    <t>待处理</t>
  </si>
  <si>
    <t>以待办任务的方式列表展示各应用的待办任务，待办任务主要包括待办类型、任务内容等字段，具备搜索查询、筛选、点击查看处置等操作。</t>
  </si>
  <si>
    <t>10.18</t>
  </si>
  <si>
    <t>已处理</t>
  </si>
  <si>
    <t>列表展示各应用的已处理任务，主要包括待办类型、任务内容等字段，具备搜索查询、筛选、点击查看等操作。</t>
  </si>
  <si>
    <t>10.19</t>
  </si>
  <si>
    <t>常用应用</t>
  </si>
  <si>
    <t>常用应用可展示用户选择的常用应用图标，可点击设置添加或删除应用，并将常用应用同步之APP首页常用应用处进行展示。主要展示应用名称和图标等字段。点击功能图标可进入相应的应用。</t>
  </si>
  <si>
    <t>10.20</t>
  </si>
  <si>
    <t>应用分组</t>
  </si>
  <si>
    <t>应用分组功能可以按照应用类型分组展示APP所有一二级应用图标，点击图标可以进入相应的应用。应用分组主要按照园区服务、综合管理、安全、环保等字段进行分组。</t>
  </si>
  <si>
    <t>10.21</t>
  </si>
  <si>
    <t>安全管理</t>
  </si>
  <si>
    <t>安全管理首页</t>
  </si>
  <si>
    <t>安全管理主要展示双重预防、应急演练、安全承诺、特殊作业、重大危险源子应用，点击可查看各统计信息；同时对安全承诺监督、预报警管理、重大危险源监管、双重预防机制运行分析、特殊作业监管进行了数据分析，在各应用信息详情进行了同步。</t>
  </si>
  <si>
    <t>10.22</t>
  </si>
  <si>
    <t>双重预防机制</t>
  </si>
  <si>
    <t>双重预防分析看板</t>
  </si>
  <si>
    <t>双重预防机制分析看板是对园区整体双重预防机制执行情况的整体分析。主要展示以下内容：
1、按照重大风险、较大风险、一般风险、低风险等风险分级字段展示园区企业数量，可点击查看该等级企业列表。
2、统计隐患情况、重大隐患企业数量、隐患超期未整改企业数量。
3、展示园区监管主要分为隐患情况、任务执行、体系执行、监督下发、超期预警、临期预警、重大隐患督办。
以上统计分析数字均可点击查看详情。支持与园区平台数据互通。</t>
  </si>
  <si>
    <t>10.23</t>
  </si>
  <si>
    <t>风险等级</t>
  </si>
  <si>
    <t>风险等级主要按照重大风险、较大风险、一般风险、低风险等风险分级字段展示园区企业数量，可点击查看该等级企业列表。支持与园区平台数据互通。</t>
  </si>
  <si>
    <t>10.24</t>
  </si>
  <si>
    <t>隐患情况</t>
  </si>
  <si>
    <t>以列表展示园区内所有企业上报的隐患清单，汇总隐患总数、待整改数量和重大隐患数量。支持按照隐患等级、隐患状态、隐患分类等条件筛选查询，支持按照企业名称和隐患名称进行搜索查询。列表主要展示隐患名称、整改状态、企业名称、隐患等级、隐患分类查看等字段，对接APP消息中心和待办任务，可以查看隐患详情。支持与园区平台数据互通。</t>
  </si>
  <si>
    <t>10.25</t>
  </si>
  <si>
    <t>隐患详情</t>
  </si>
  <si>
    <t>通过企业隐患列表点击查看隐患详情，展示隐患详情信息。包括隐患等级、隐患名称、区域、隐患描述、隐患等级、隐患来源、隐患类型、登记时间、登记人、治理类型、隐患治理期限、原因分析、控制措施、产生原因分析、隐患状态、隐患照片、整改责任人等字段，</t>
  </si>
  <si>
    <t>10.26</t>
  </si>
  <si>
    <t>任务执行</t>
  </si>
  <si>
    <t>展示园区内所有企业的隐患排查任务的执行情况，汇总任务总数、已执行数量、未执行数量。支持按照任务名称、排查人、时间、是否存在隐患、执行状态、周期、单位查询。列表展示企业名称、任务类型、任务名称、周期、单位、排查人、排查时间、是否存在隐患、执行状态。支持与园区平台数据互通。</t>
  </si>
  <si>
    <t>10.27</t>
  </si>
  <si>
    <t>任务执行详情</t>
  </si>
  <si>
    <t>通过企业任务执行列表点击查看详情，展示任务执行详情信息。包括管控对象、分析单元、管控措施分类、管控措施、隐患排查内容。支持与园区平台数据互通。</t>
  </si>
  <si>
    <t>10.28</t>
  </si>
  <si>
    <t>体系运行</t>
  </si>
  <si>
    <t>双重预防机制运行评级主要按照等级分项（优、良、中、差）等字段展示园区所有执行双重预防机制企业的执行情况，列表按照全部、优、良、中、差等字段分类，列表主要展示企业名称、企业编码、运行效果、评定时间及查看、通知企业等字段。支持与园区平台数据互通。</t>
  </si>
  <si>
    <t>10.29</t>
  </si>
  <si>
    <t>体系运行详情</t>
  </si>
  <si>
    <t>点击查看跳转查看该企业体系执行详情。企业体系运行详情主要展示企业名称、评定时间、得分、排查任务完成情况得分、隐患治理情况、风险对象评定是否存在否决项、未评定重大危险源或其他场所、重大危险源及其他场所总数量、管控措施否决项、危险源2小时任务否决项、重大危险源包保责任人任务否决项、重大隐患超期否决项、隐患过少扣分、小时任务数、天任务数、月任务数、年任务数、包保责任履职扣分、主要责任人任务完成率、技术责任人任务完成率、操作负责人任务完成率。支持与园区平台数据互通。</t>
  </si>
  <si>
    <t>10.30</t>
  </si>
  <si>
    <t>通知企业</t>
  </si>
  <si>
    <t>通过体系运行列表点击通知企业，弹窗展示通知方式、联系人、联系方式、验收情况。通过提交或取消传达给企业。</t>
  </si>
  <si>
    <t>10.31</t>
  </si>
  <si>
    <t>监督下发</t>
  </si>
  <si>
    <t>监督下发实现隐患下发的功能，点击进入后按照全部、待整改、已整改、整改中列表展示园区监督检查的记录。支持按照企业名称进行搜索查询，具备新增、删除、验收、等功能。点击新增可以新建隐患进行安全隐患的上报，可实现园区工作人员进行检查时安全隐患并下发给企业的能力。支持与园区平台数据互通。</t>
  </si>
  <si>
    <t>10.32</t>
  </si>
  <si>
    <t>展示临期预警的隐患清单，支撑按照隐患级别进行筛选，支持按照隐患名称进行搜索，可点击查看详情。支持与园区平台数据互通。</t>
  </si>
  <si>
    <t>10.33</t>
  </si>
  <si>
    <t>超期预警</t>
  </si>
  <si>
    <t>展示超期报警的隐患清单，支撑按照隐患级别，支持按照隐患名称进行搜索，可点击查看详情及发送消息催办。支持与园区平台数据互通。</t>
  </si>
  <si>
    <t>10.34</t>
  </si>
  <si>
    <t>展示园区所有需要督办的重大隐患，支撑按照隐患级别、进行筛选，支持按照隐患名称进行搜索，可点击查看详情。支持与园区平台数据互通。</t>
  </si>
  <si>
    <t>10.35</t>
  </si>
  <si>
    <t>应急演练</t>
  </si>
  <si>
    <t>应急分析看板</t>
  </si>
  <si>
    <t>主要统计应急物资装备、应急预案管理、演练计划执行、应急专家库、应急救援队伍、应急保障机构。</t>
  </si>
  <si>
    <t>10.36</t>
  </si>
  <si>
    <t>应急物资装备</t>
  </si>
  <si>
    <t>应急物资列表是以列表的形式展示园区所有应急物资，列表展示主要包括企业名称、物资名称、物资类型、配备日期、等字段，支持通过物资名称、物资类型进行筛选查询，点击可查看物资详情。支持与园区平台数据互通。</t>
  </si>
  <si>
    <t>10.37</t>
  </si>
  <si>
    <t>1、应急预案列表是以列表的形式展示园区所有应急预案，列表主要展示预案名称、预案类型等字段。支持通过预案名称、预案类型进行筛选查询，点击可查看预案详情。预案详情，包括预案基本信息、预案结构、配置应急机构-（I级、Ⅱ级、Ⅲ级）、预案流程、处置措施、疏散路线。支持与园区平台数据互通。
2、预案基本信息主要是包括预案名称、上级机构、编制单位、风险是否告知周边单位、定期评估周期、是否需要备案、预案评审日期、预案评审意见、初次发布日期、最近发布日期、预案评估状态、预案评估意见、预案附件等字段。支持对附件的预览和下载查看。支持与园区平台数据互通。
3、预案结构主要展示数字化之后的预案，主要展示预案名称、预案归口、预案类别、事故分类、预案目录和内容等字段。其中预案目录,每个章节有对应的内容展示。支持与园区平台数据互通。
4、配置应急机构按照I级、Ⅱ级、Ⅲ级、响应，展示响应标准、响应程序、应急机构信息等字段，应急机构信息按照应急指挥部和现场救援组分类展示小组信息和小组成员信息。支持与园区平台数据互通。
6、预案流程功能可以展示预案数字化后设置的事故应急处置流程。展示字段为预案流程。支持与园区平台数据互通。
7、处置措施功能可以展示预案数字化后设置的事故应急处置措施。展示字段为处置措施。支持与园区平台数据互通。
8、疏散路线功能可以展示预案数字化后设置的事故应急疏散路线。展示字段为应急疏散图和疏散路线展示。支持与园区平台数据互通。</t>
  </si>
  <si>
    <t>10.38</t>
  </si>
  <si>
    <t>演练计划执行</t>
  </si>
  <si>
    <t>1、应急演练执行情况列表
（1）列表展示园区所有企业应急演练计划的执行情况，支持根据企业名称搜索查询该企业的应急演练计划执行情况，列表主要展示企业名称、演练计划数量、已完成、已过期、完成率等字段。点击可分类查看企业演练计划的执行详情，主要包括已超期计划、已执行计划计划。支持与园区平台数据互通。
2、执行详情
（2）已超期计划列表展示该企业已超期未执行的计划，支持按照演练名称进行查询，点击可查看该计划详情，详情主要包括计划名称、负责人、演练类型、演练归口、演练场景、应急预案、演练级别、演练地点、编制人、预计完成日期、批准时间、计划制定时间、主办部门、参与部门、参与人数、审核人、计划状态、附件等字段。支持与园区平台数据互通。
（3）已执行计划列表展示该企业已执行的计划，支持按照演练名称进行查询，点击可查看该计划详情，详情主要包括参与人数、关联计划名称、演练类型、演练过程、参演部门等字段。支持与园区平台数据互通。</t>
  </si>
  <si>
    <t>10.39</t>
  </si>
  <si>
    <t>应急专家库</t>
  </si>
  <si>
    <t>1、应急专家库列表
列表展示园区和企业应急专家库，支持根据专家名称、业务类型进行查询，列表主要展示姓名、性别、职称、所属企业、业务领域等字段。支持与园区平台数据互通。
2、列表详情
列表详情主要包括专家姓名、专家编码、职称、性别、出生年月、最高学历、是否聘用、专业、业务领域、联系电话、电子邮件、专长领域、住址、经度、纬度、任务执行情况、参与的应急救援和事故调查情况。支持与园区平台数据互通。</t>
  </si>
  <si>
    <t>10.40</t>
  </si>
  <si>
    <t>1、应急救援队伍
列表展示园区和企业应急救援队伍，支持根据队伍名称、业务类型进行查询，列表主要展示队伍名称、队伍负责人、负责人手机、所属企业、业务领域等字段。支持与园区平台数据互通。
2、列表详情
列表详情主要包括队伍名称、队伍编码、队伍级别、业务领域、人数、负责人手机、详细地址、经纬度信息、人员信息、个体防护装备清单、救援装备列表、训练情况、参与救援情况。支持与园区平台数据互通。</t>
  </si>
  <si>
    <t>10.41</t>
  </si>
  <si>
    <t>应急保障机构</t>
  </si>
  <si>
    <t>1、消防救援机构
列表展示消防救援机构，支持根据消防机构名称、级别进行查询，列表主要展示消防机构名称、级别、24小时报警电话等字段。支持与园区平台数据互通。
2、消防救援机构详情
列表详情主要包括消防机构名称、等级、24小时报警电话、行政区划、经纬度、详细地址。支持与园区平台数据互通。
3、医疗机构资源
列表展示医疗机构资源，支持根据医院名称、单位类型、等级进行查询，列表主要展示医院名称、等级、值班电话、特色专业、病床数量、救护车数量、单位类型字段。支持与园区平台数据互通。
4、医疗机构资源详情
列表详情主要展示医院名称、等级、值班电话、负责人、特色专业、病床数量、救护车数量、经纬度、详细地址字段。支持与园区平台数据互通。
5、公安机构
列表展示公安机构，支持机构名称进行查询，列表主要展示机构名称、值班电话等字段。支持与园区平台数据互通。
6、公安机构详情
列表详情主要展示机构名称、值班电话、行政区划、经纬度、详细地址等字段。支持与园区平台数据互通。
7、交通机构
列表展示交通机构，支持机构名称进行查询，列表主要展示机构名称、负责人、联系电话等字段。支持与园区平台数据互通。
8、交通机构详情
列表详情主要展示机构名称、负责人、联系电话、地址、经纬度等字段。支持与园区平台数据互通。
9、通讯机构
列表展示通讯机构，支持机构名称进行查询，列表主要展示机构名称、联系电话等字段。支持与园区平台数据互通。
10、通讯机构详情
列表详情主要展示机构名称、地址等字段。支持与园区平台数据互通。</t>
  </si>
  <si>
    <t>10.42</t>
  </si>
  <si>
    <t>安全承诺</t>
  </si>
  <si>
    <t>安全承诺日历</t>
  </si>
  <si>
    <t>以日历形式展示园区内企业当天的安全承诺已上报、未上报企业列表同时汇总统计特级动火、一级动火、二级动火、受限空间作业以及开停车和大检修的数量，其中已上报、未上报和各类作业数字可点击查看详情。未承诺企业列表包含企业名称、重大危险源数量、生产装置数量、运行数量、停产套数、特级动火、一级动火、二级动火、是否承诺、承诺时间等字段，具备企业名称查看详情的操作功能。支持与园区平台数据互通。</t>
  </si>
  <si>
    <t>10.43</t>
  </si>
  <si>
    <t>安全承诺列表详情</t>
  </si>
  <si>
    <t>企业安全承诺详情页面，主要展示某企业安全承诺的详情，详情主要包括企业名称、风险等级、未按时上报次数、未上报天数、承诺日期、承诺人、生产装置套数、运行套数、停车套数、是否处于开停车状态、正在开停车装置数、开车装置数、停车装置数、检维修套数、检维修作业、重点监管危险工艺、是否处于试生产期、有无重大隐患、试生产装置数:、是否开展中(扩)试、变更作业数量、特级动火作业、一级动火作业、二级动火作业、动土作业、受限空间作业、临时用电作业、高处作业、吊装作业、盲板抽堵作业、断路作业、倒罐作业、清罐作业、切水作业、是否有承包商作业、承包商作业数、承诺内容等字段。支持与园区平台数据互通。</t>
  </si>
  <si>
    <t>10.44</t>
  </si>
  <si>
    <t>特殊作业</t>
  </si>
  <si>
    <t>特殊作业监管</t>
  </si>
  <si>
    <t>特殊作业监管是对园特殊作业情况的整体分析，以日历形式统计低风险、一般风险、较大风险、重大风险当天风险情况。当日作业情况主要展示计划作业数量、实际作业数量、当日未验收、特级动火、一级动火、受限空间作业数量等字段，点击查看更多可查看当日作业情况，支持与园区平台数据互通。</t>
  </si>
  <si>
    <t>10.45</t>
  </si>
  <si>
    <t>当日作业情况</t>
  </si>
  <si>
    <t>列表可以按照企业名称、作业内容、作业时间进行筛选，列表字段展示企业名称、作业区域、作业种类、数据来源、作业区域、作业负责人、计划起止时间、申请时间、作业状态等字段。支持与园区平台数据互通。</t>
  </si>
  <si>
    <t>10.46</t>
  </si>
  <si>
    <t>作业查询</t>
  </si>
  <si>
    <t>1、作业列表
作业查询以列表形式展示园区所有特殊作业，可以按照企业名称、作业内容、作业时间等级进行筛选，点击可以查看作业详情。列表主要展示企业名称、作业区域、作业种类、数据来源、作业负责人、计划起止时间、申请时间、作业状态等字段。作业详情包括作业基础信息、作业相关摄像头视频、气体监测点位数据以及气体分析数据等内容。支持与园区平台数据互通。
2、作业详情
（1）作业基础信息主要包括计划情况、补充信息。计划情况的字段主要包括风险等级、所属公司、作业活动内容、作业计划编号、作业区域、具体地点、作业人员数量、计划起止时间、申请时间、作业人员类别、作业人员等字段。补充信息主要包括作业负责人、联系方式、监护人、关联视频、关联移动设备、关联点位等字段。支持与园区平台数据互通。
（2）特殊作业相关区域视频资料。支持与园区平台数据互通。
（3）特殊作业相关联检测点位的数据情况查看。支持与园区平台数据互通。
（4）特殊作业的气体分析记录查看。支持与园区平台数据互通。</t>
  </si>
  <si>
    <t>10.47</t>
  </si>
  <si>
    <t>作业统计</t>
  </si>
  <si>
    <t>作业统计可以查看作业类型占比、作业风险等级占比、作业数量变化趋势、作业预警趋势、作业时段占比、作业人员类别占比等情况。支持与园区平台数据互通。</t>
  </si>
  <si>
    <t>10.48</t>
  </si>
  <si>
    <t>重大危险源监管</t>
  </si>
  <si>
    <t>重大危险源监管看板</t>
  </si>
  <si>
    <t>主要分为重大危险源监管、重大危险源区域类型占比、重大危险源分级管理。重大危险源监管主要包括一级重大危险源和涉及企业、二级重大危险源和涉及企业、三级重大危险源和涉及企业、四级重大危险源和涉及企业；重大危险源区域类型占比主要包括库区、罐区；重大危险源分级管理主要包括一级重大危险源、二级重大危险源、三级重大危险源、四级重大危险源。支持与园区平台数据互通。</t>
  </si>
  <si>
    <t>10.49</t>
  </si>
  <si>
    <t>危险源列表</t>
  </si>
  <si>
    <t>1、企业列表
危险源列表是以列表的形式展示园区所有危险源，包括危险源企业、备案号、R值、危险源等级等信息。支持按照企业名称、危险源名称等条件筛选查询，支持按照危险源等级进行筛选。可点击具体某危险源查看详情，详情包括危险源信息、关联视频、关联点位。支持与园区平台数据互通。
2、危险源详情
(1)危险源信息主要包括企业名称、重大危险源单元名称、危险源简称、重大危险源编码、备案日期、有效期、备案编号、投用日期、R值、周围防护目标最近距离、外界500米范围人数估算、重大危险源备案登记表、SIL评估报告、重大危险源评估报告等字段。可点击预览查看和下载相关附件。支持与园区平台数据互通。
(2)展示危险源相关联区域的视频资料。支持与园区平台数据互通。
(3)监控所有危险源相关联的传感器等物联网设备。支持与园区平台数据互通。</t>
  </si>
  <si>
    <t>10.50</t>
  </si>
  <si>
    <t>企业档案</t>
  </si>
  <si>
    <t>企业基础信息</t>
  </si>
  <si>
    <t>基础信息主要展示企业的基本信息，主要包括企业名称、统一社会信用代码、重大危险源情况、所属片区、企业简称、行政区域、生产场所地址、厂区面积、注册资金、成立日期、法定代表人、联系电话、企业状态、企业经济类型、从业人员数量、企业类型、安全风险评估等级、安全标准化等级、企业规模、职业健康安全管理体系认证、专职安全管理人员数、企业主要危害因素、是否劳动密集型企业、注册安全工程师人数、是否重点用能企业、绿色工厂示范企业、是否上市企业、是否两高企业、是否消防安全重点单位、用能等级、经纬度及地图展示、经营范围、企业简介等字段。支持与园区平台数据互通。</t>
  </si>
  <si>
    <t>10.51</t>
  </si>
  <si>
    <t>安全承诺信息</t>
  </si>
  <si>
    <t>企业安全承诺详情页面，主要展示某企业安全承诺的详情，详情主要包括企业名称、风险等级、未按时上报次数、未上报天数、承诺日期、承诺人、生产装置套数、运行套数、停车套数、是否处于开停车状态、正在开停车装置数、开车装置数、停车装置数、检维修套数、检维修作业、重点监管危险工艺、是否处于试生产期、有无重大隐患、试生产装置数、是否开展中(扩)试、变更作业数量、特级动火作业、一级动火作业、二级动火作业、动土作业、受限空间作业、临时用电作业、高处作业、吊装作业、盲板抽堵作业、断路作业、倒罐作业、清罐作业、切水作业、是否有承包商作业、承包商作业数等字段。支持与园区平台数据互通。</t>
  </si>
  <si>
    <t>10.52</t>
  </si>
  <si>
    <t>特殊作业信息</t>
  </si>
  <si>
    <t>主要展示一个月内企业的特殊作业类型和作业风险占比分析。支持与园区平台数据互通。</t>
  </si>
  <si>
    <t>10.53</t>
  </si>
  <si>
    <t>主要展示企业的双重预防机制执行情况，展示风险分级管控、风险管控清单、隐患治理等的情况。风险分级管控主要展示上周体系运行质量、上周风险分析完成率、隐患整改率、隐患任务排查完成率；风险管控清单主要展示生产装置/罐区、分析单元、风险事件、管控措施；隐患治理主要展示隐患整改率、新增隐患、未整改重大隐患、一般隐患、已整改、超期未整改、重大隐患、未整改等字段。支持与园区平台数据互通。</t>
  </si>
  <si>
    <t>10.54</t>
  </si>
  <si>
    <t>两重点一重大</t>
  </si>
  <si>
    <t>数据统计</t>
  </si>
  <si>
    <t>统计企业的重大危险源、重点监管工艺和重点监管危险化学品的数量。支持与园区平台数据互通。</t>
  </si>
  <si>
    <t>10.55</t>
  </si>
  <si>
    <t>重大危险源</t>
  </si>
  <si>
    <t>展示企业相关的危险源信息和相关资料。包括重大危险源单元名称、重大危险源编码、重大危险源备案登记表、重大危险源评估报告等字段。可筛选查看某个重大危险源的信息。支持与园区平台数据互通。</t>
  </si>
  <si>
    <t>10.56</t>
  </si>
  <si>
    <t>重点监管工艺</t>
  </si>
  <si>
    <t>展示企业相关的重点监管工艺详细情况。包括重点监管危险化工工艺、典型工艺名称、工艺简介等字段。可筛选查看某个重点监管工艺的信息。支持与园区平台数据互通。</t>
  </si>
  <si>
    <t>10.57</t>
  </si>
  <si>
    <t>重点监管危险化学品</t>
  </si>
  <si>
    <t>展示企业相关的重点监管危化品情况。包括化学品名、储存方式等字段。可筛选查看某个重点监管危险化学品的信息。支持与园区平台数据互通。</t>
  </si>
  <si>
    <t>10.58</t>
  </si>
  <si>
    <t>企业许可查询</t>
  </si>
  <si>
    <t>统计园区所有企业证照总数、有效证照数量和超期证照数量。其中超期证照数量可点击，查看超期证照的列表，并根据企业名称进行查询。支持与园区平台数据互通。</t>
  </si>
  <si>
    <t>10.59</t>
  </si>
  <si>
    <t>企业列表</t>
  </si>
  <si>
    <t>列表展示有证照的企业，主要展示企业名称和企业证照总数字段，点击可以查看企业证照列表及详情。支持根据企业名称进行查询。支持与园区平台数据互通。</t>
  </si>
  <si>
    <t>10.70</t>
  </si>
  <si>
    <t>企业证照列表</t>
  </si>
  <si>
    <t>许可详情</t>
  </si>
  <si>
    <t>列表主要展示包括证书名称、发证机关、许可证编号、有效期等字段。点击具体证照可以查看证件详情。证件详情主要证件名称、证书类型、发证机关、许可证编号、有效期、发证日期、范围、证书附件等字段。附件可以点击预览和下载查看。支持与园区平台数据互通。</t>
  </si>
  <si>
    <t>10.71</t>
  </si>
  <si>
    <t>报警分析</t>
  </si>
  <si>
    <t>预报警排名功能主要展示A级报警未处理企业数量排名与报警未处理企业数量排名，可点击企业名称查看企业报警清单，并进行闭环处置。点击列表旁“更多”，可查看完整排名。支持与园区平台数据互通。</t>
  </si>
  <si>
    <t>10.72</t>
  </si>
  <si>
    <t>报警台账</t>
  </si>
  <si>
    <t>报警台账列表</t>
  </si>
  <si>
    <t>列表展示所有企业的报警记录，支持按照处理状态、报警级别、类型、时间段查询，支持按照企业名称搜索查询，并可点击钻取查看报警详情。支持与园区平台数据互通。</t>
  </si>
  <si>
    <t>10.73</t>
  </si>
  <si>
    <t>报警详情</t>
  </si>
  <si>
    <t>报警详情主要包括报警详情内容、相关点位数据、相关视频、处置记录等内容，报警详情内容的主要字段包括报警时间、报警类型、报警归属、是否有效、报警等级、报警状态。报警区域、报警描述、本月报警次数、本周报警次数等字段。支持与园区平台数据互通。</t>
  </si>
  <si>
    <t>报警管理服务</t>
  </si>
  <si>
    <t>报警管理台账</t>
  </si>
  <si>
    <t>汇聚园区公共区域及公共管廊监测报警、企业报警、易燃易爆有毒有害气体监测报警、视频报警，到期报警等在线预警统一管理功能，支持按照报警归属组织、业务类型、处理状态、报警级别、报警内容做检索，并支持配置自动刷新周期，进行周期性的刷新预警台账清单，防止因长时间停留漏掉报警信息。
信息包括：单位名称、报警内容、报警时间、报警恢复时间、是否有效、类型等。以左侧树的形式展示园区企业树，支持在左侧树进行搜索选择，关联筛选报警信息的操作。</t>
  </si>
  <si>
    <t>报警闭环管理</t>
  </si>
  <si>
    <t>提供园区、企业报警闭环全流程管理功能，物联网数据报警支持在线查看物联网数据趋势，视频报警支持联动查看现场视频。
信息包括：报警详情、关联点位、关联视频、处置记录、推送记录等信息。
功能点包括：支持在研判过程中基于报警的级别和处置效率人为判断以短信的形式发送给园区、企业相关负责人，督促企业整改落实，并支持在线以时间轴的形式记录报警处置过程，为以后复盘留痕。</t>
  </si>
  <si>
    <t>易燃易爆毒害气体检测设备报警记录</t>
  </si>
  <si>
    <t>建立易燃易爆毒害气体检测设备报警记录，对园区相应设备的实时报警信息进行统一管理，支持园区相关管理人员快速发现问题，精准定位问题，即时解决问题提供帮助。
信息包括：单位名称、报警内容、报警时间、报警恢复时间、是否有效、类型、报警详情、处置记录等。
功能点包括：以列表的形式展示报警信息，提供管理用户对报警信息的快速查询、抱紧详情查看、导出报警及报警闭环、报警推送、报警追踪等操作。以左侧树的形式展示园区相应设备的架构树，支持在左侧树进行搜索选择，关联筛选报警信息的操作。</t>
  </si>
  <si>
    <t>公共工程报警记录</t>
  </si>
  <si>
    <t>建立公共工程报警记录，对园区相应区域内的实时报警信息进行统一管理，支持园区相关管理人员快速发现问题，精准定位问题，即时解决问题提供帮助。
信息包括：单位名称、报警内容、报警时间、报警恢复时间、是否有效、类型、报警详情、处置记录等。
功能点包括：以列表的形式展示报警信息，提供管理用户对报警信息的快速查询、抱紧详情查看、导出报警及报警闭环、报警推送、报警追踪等操作。以左侧树的形式展示公共工程架构树，支持在左侧树进行搜索选择，关联筛选报警信息的操作。</t>
  </si>
  <si>
    <t>公共管廊报警记录</t>
  </si>
  <si>
    <t>建立公共管廊报警记录，对园区相应区域和设备的实时报警信息进行统一管理，支持园区相关管理人员快速发现问题，精准定位问题，即时解决问题提供帮助。
信息包括：单位名称、报警内容、报警时间、报警恢复时间、是否有效、类型、报警详情、处置记录等。
功能点包括：以列表的形式展示报警信息，提供管理用户对报警信息的快速查询、抱紧详情查看、导出报警及报警闭环、报警推送、报警追踪等操作。以左侧树的形式展示公共管廊架构树，支持在左侧树进行搜索选择，关联筛选报警信息的操作。</t>
  </si>
  <si>
    <t>报警配置</t>
  </si>
  <si>
    <t>提供根据不同区域、不同类型产生报警设置报警优先级及报警推送人员设置，通过报警配置可以当系统监测到出现异常情况时或报警条件触发时，系统能够主动发送提醒或通知给指定的相关人员。
信息包括：报警类型、优先级、报警归属、报警子类型、报警名称、报警等级、园区人员、企业相关角色、运行人员、启用状态、提醒时间段、最多提醒次数等。
功能点包括：以列表形式展示报警配置信息，支持用户对报警推送信息进行快速查询、编辑、导入、导出、开启/停用配置等操作。</t>
  </si>
  <si>
    <t>提供给园区基于历史报警和处置情况数据行程决策分析一张图，用于分析各企业、各业务板块及设备的报警处置情况分析排行，发现重点关注对象，引导园区和企业优化报警处置能力，进行数据分析，从而优化系统配置，改进或预防问题的发生。
信息包括：各级报警统计数量、涉及企业数、已处理报警数、未处理报警数、处理中报警数、企业报警数量排行、企业安全类报警数量排行、企业环保类报警数量排行、报警趋势等。
功能点包括：以图标形式展示各报警统计分析指标，支持根据不同时间、不同归属范围对报警参数进行筛选分析；支持报警趋势进行月度报警趋势及逐日报警趋势分析切换。</t>
  </si>
  <si>
    <t>故障点位申请/白名单管理</t>
  </si>
  <si>
    <t>对企业因检修等引起的点位监测数据异常情进行在线审批，审批通过后，对相关的车间，装置，点位在故障时间段内不再进入报警台账内，有效降低无效报警，提升园区维护人员处理有效率。
信息包括：故障类型、故障原因、申报人、申报人联系方式、开始时间、预计点位恢复时间、是否全厂停车、申报类型、监测区域、点位名称、目标点位号等。</t>
  </si>
  <si>
    <t>到期预警配置</t>
  </si>
  <si>
    <t>建立到期预警配置功能，根据园区监管场景支持在线对即将到达预设时间点及到期未执行事件配置报警及到期提醒功能，督促企业及时处置相关异常事件。
信息包括：报警名称、报警子类型编码、各级前提提醒判断值、超期天数值判断、与提醒模板、超期提醒模板等。
功能点包括：以列表形式展示到期提醒配置信息，支持用户对到期提醒配置信息进行新增、编辑、快速查询、详情查看等操作。</t>
  </si>
  <si>
    <t>到期预警场景</t>
  </si>
  <si>
    <t>重大隐患
超期报警</t>
  </si>
  <si>
    <t>当企业存在重大隐患超期未整改时，支持园区对重大隐患超期未整改企业发送报警，督促企业进行整改。</t>
  </si>
  <si>
    <t>安全生产许可
证件到期报警</t>
  </si>
  <si>
    <t>当企业存在安全生产许可证件到期未更新时，支持园区对安全生产许可证件到期企业发送报警，督促企业完善证件信息。</t>
  </si>
  <si>
    <t>危险化学品安全使用许可证到期报警</t>
  </si>
  <si>
    <t>当企业存在危险化学品安全使用许可证到期未更新时，支持园区对危险化学品安全使用许可证到期企业发送报警，督促企业完善证件信息。</t>
  </si>
  <si>
    <t>危险化学品经营许可证到期报警</t>
  </si>
  <si>
    <t>当企业存在危险化学品经营许可证到期未更新时，支持园区对危险化学品经营许可证到期企业发送报警，督促企业完善证件信息。</t>
  </si>
  <si>
    <t>主要负责人、安全管理人员证书到期报警</t>
  </si>
  <si>
    <t>当企业存在主要负责人、安全管理人员证书到期未更新时，支持园区对主要负责人、安全管理人员证书到期企业发送报警，督促企业完善证件信息。</t>
  </si>
  <si>
    <t>特种设备定期检验到期报警</t>
  </si>
  <si>
    <t>当企业存在特种设备定期检验到期未检验时，支持园区对特种设备未检验企业发送报警，督促企业进行检验。</t>
  </si>
  <si>
    <t>重大危险源评估报告到期报警</t>
  </si>
  <si>
    <t>当企业存在重大危险源评估报告到期未更新时，支持园区对重大危险源评估报告到期企业发送报警，督促企业完善报告信息。</t>
  </si>
  <si>
    <t>特殊作业工种人员证件到期报警</t>
  </si>
  <si>
    <t>当企业存在特殊作业工种人员证书到期未更新时，支持园区对特殊作业工种人员证书到期企业发送报警，督促企业完善证件信息。</t>
  </si>
  <si>
    <t>安全生产标准化证书到期报警</t>
  </si>
  <si>
    <t>当企业存在安全生产标准化证书到期未更新时，支持园区对安全生产标准化证书到期企业发送报警，督促企业完善证件信息。</t>
  </si>
  <si>
    <t>安全现状评价报告到期报警</t>
  </si>
  <si>
    <t>当企业存在安全现状评价报告到期未更新时，支持园区对安全现状评价报告到期企业发送报警，督促企业完善报告信息。</t>
  </si>
  <si>
    <t>特种设备操作人员证件到期报警</t>
  </si>
  <si>
    <t>当企业存在特种设备操作人员证书到期未更新时，支持园区对特种设备操作人员证书到期企业发送报警，督促企业完善证件信息。</t>
  </si>
  <si>
    <t>应急演练计划未定期执行到期报警</t>
  </si>
  <si>
    <t>当企业存在应急演练计划未定期执行时，支持园区对应急演练计划未定期执行企业发送报警，督促企业进行应急演练。</t>
  </si>
  <si>
    <t>应急预案备案到期报警</t>
  </si>
  <si>
    <t>当企业存在应急预案备案到期未更新时，支持园区对应急预案未定期备案企业发送报警，督促企业进行应急预案备案。</t>
  </si>
  <si>
    <t>应急所在区域内消防设施定期未检查报警</t>
  </si>
  <si>
    <t>当企业存在消防设施未定期检查时，支持园区对消防设施未定期检查企业发送报警，督促企业进行消防设施检查。</t>
  </si>
  <si>
    <t>报警上屏</t>
  </si>
  <si>
    <t>建立报警上屏区域，为园区管理人员及维护人员对报警数据的事实管控提供快捷方便入口，实现报警管理精准判断与推送，提高园区对重点报警信息的关注度。
信息包括：分上屏区、数据留观区、视频留观区、待处置区对全部报警信息进行展示，展示内容有报警归属单位、报警内容、报警时间、维护人员等。
功能点包括：以卡片形式展示不同状态的报警信息，支持用户对报警信息进行追踪、状态调整及上屏推送操作。</t>
  </si>
  <si>
    <t>报警推送模板</t>
  </si>
  <si>
    <t>建立报警推送模板功能，为园区报警推送配置统一规范的模板，达到快速精准的为用户提供关键信息的效果。
信息包括：业务类型、报警类型、报警归属、报警模板、备注等。
功能点包括：以列表形式展示报警推送模板信息，支持用户报警推送模板进行新增、编辑、详情查看等操作。</t>
  </si>
  <si>
    <t>可视化管理服务</t>
  </si>
  <si>
    <t>数据大屏</t>
  </si>
  <si>
    <t>大屏管理</t>
  </si>
  <si>
    <t>大屏目录管理</t>
  </si>
  <si>
    <t>支持大屏目录树的全生命周期管理，同时支持对目录的递归查询、复制、移动等操作。</t>
  </si>
  <si>
    <t>支持对大屏的全生命周期管理，同时支持对大屏的查询、复制、移动等快捷操作。</t>
  </si>
  <si>
    <t>大屏预览</t>
  </si>
  <si>
    <t>支持按照预览设备的宽度、高度等三种不同的形式进行预览。</t>
  </si>
  <si>
    <t>布局管理</t>
  </si>
  <si>
    <t>组件多选</t>
  </si>
  <si>
    <t>支持对大屏内同时选择多个组件，并对选择的组件批量进行布局设置</t>
  </si>
  <si>
    <t>分布设置</t>
  </si>
  <si>
    <t>支持对多选的组件进行等距水平分布、垂直分布</t>
  </si>
  <si>
    <t>对齐设置</t>
  </si>
  <si>
    <t>支持对多选的组件进行等高、等宽、左对齐、右对齐、上对齐、右对齐，水平居中、垂直居中设置。</t>
  </si>
  <si>
    <t>图层排列</t>
  </si>
  <si>
    <t>大屏内每个组件为一个图层，支持图层的排列，包括上移一层、下移一层、置于顶层、置于底层。</t>
  </si>
  <si>
    <t>基础配置</t>
  </si>
  <si>
    <t>背景设置</t>
  </si>
  <si>
    <t>支持为大屏设置背景色或背景图</t>
  </si>
  <si>
    <t>外部引用管理</t>
  </si>
  <si>
    <t>支持在线编写全局CSS、JS增加大屏预览效果及交互效果。</t>
  </si>
  <si>
    <t>数据</t>
  </si>
  <si>
    <t>数据绑定</t>
  </si>
  <si>
    <t>业务组件</t>
  </si>
  <si>
    <t>表格</t>
  </si>
  <si>
    <t>表格支持用户进行多维度数据分析，可以设置行总计、列总计、字段的对齐方式，以根据条件的设置使表格内数据显示的颜色进行变化，支持按照表格列进行自定义跳转。</t>
  </si>
  <si>
    <t>轮播表</t>
  </si>
  <si>
    <t>支持对轮播的形式对表格进行展示，增加动态效果</t>
  </si>
  <si>
    <t>指标卡</t>
  </si>
  <si>
    <t>用来显示关心的一个或两个指标值（即度量值）及其变化趋势</t>
  </si>
  <si>
    <t>自定义指标卡</t>
  </si>
  <si>
    <t>用来显示关心的某一个指标值（即度量值）及其变化趋势，支持对数据样式的自定义配置</t>
  </si>
  <si>
    <t>仪表盘</t>
  </si>
  <si>
    <t>显示的指标动态变化及完成比</t>
  </si>
  <si>
    <t>折线图系列图表</t>
  </si>
  <si>
    <t>支持折线图、面积图、堆积面积图、百分比堆积面积图。</t>
  </si>
  <si>
    <t>柱状图系列图表</t>
  </si>
  <si>
    <t>支持柱状图、堆积柱状图、百分比堆积柱状图。</t>
  </si>
  <si>
    <t>条形图系列图表</t>
  </si>
  <si>
    <t>支持条形图、堆积条形图、百分比堆积条形图。</t>
  </si>
  <si>
    <t>双轴图</t>
  </si>
  <si>
    <t>将多个不同值展示在同一个图表中比较趋势。</t>
  </si>
  <si>
    <t>饼状图系列图表</t>
  </si>
  <si>
    <t>支持饼状图、环形图、南丁格尔玫瑰图</t>
  </si>
  <si>
    <t>雷达图</t>
  </si>
  <si>
    <t>支持按照数值个数进行对比及按照维度进行对比两种形式的雷达图。</t>
  </si>
  <si>
    <t>2.22</t>
  </si>
  <si>
    <t>日历热力图</t>
  </si>
  <si>
    <t>展示全年中某一指标的情况</t>
  </si>
  <si>
    <t>2.23</t>
  </si>
  <si>
    <t>地理热图</t>
  </si>
  <si>
    <t>支持按照地理位置对比数据</t>
  </si>
  <si>
    <t>2.24</t>
  </si>
  <si>
    <t>单值百分比</t>
  </si>
  <si>
    <t>展示某一指标的完成百分比</t>
  </si>
  <si>
    <t>2.25</t>
  </si>
  <si>
    <t>进度条</t>
  </si>
  <si>
    <t>显示指标的动态变化及完成比</t>
  </si>
  <si>
    <t>2.26</t>
  </si>
  <si>
    <t>业务辅助组件</t>
  </si>
  <si>
    <t>自定义图表</t>
  </si>
  <si>
    <t>大屏提供自定义图表可以编写JavaScript绘制自定义图表，扩展多样图表。</t>
  </si>
  <si>
    <t>2.27</t>
  </si>
  <si>
    <t>图片</t>
  </si>
  <si>
    <t>可以选择需要上传的图片，上传后系统默认显示图片的原始大小，可以调整图片大小可以选择是否要保持长宽比（默认勾选）、可以更改图片的边框、圆角大小。</t>
  </si>
  <si>
    <t>2.28</t>
  </si>
  <si>
    <t>网页</t>
  </si>
  <si>
    <t>可以添加网页控件，每个控件可添加网址链接，即可快速导航至该网页，同时也能进行清除网址重新编辑的操作</t>
  </si>
  <si>
    <t>2.29</t>
  </si>
  <si>
    <t>文本</t>
  </si>
  <si>
    <t>用户可以在文本控件编辑文本，修改文字的颜色、大小、字体（目前提供微软雅黑和宋体），对文字进行加粗、斜体、下划线、删除线
修改文字的对齐方式，左对齐、居中对齐、右对齐，对选中的部分文字设置url链接。</t>
  </si>
  <si>
    <t>2.30</t>
  </si>
  <si>
    <t>边框</t>
  </si>
  <si>
    <t>系统提供边框素材，可以作为图表背景增加显示效果</t>
  </si>
  <si>
    <t>2.31</t>
  </si>
  <si>
    <t>轮播图</t>
  </si>
  <si>
    <t>支持以轮播的形式展示图表或图表组件</t>
  </si>
  <si>
    <t>2.32</t>
  </si>
  <si>
    <t>Tab组件</t>
  </si>
  <si>
    <t>通过添加多个标签页，每个标签页内可放置多张图表，可灵活切换标签页进行展示。</t>
  </si>
  <si>
    <t>2.33</t>
  </si>
  <si>
    <t>列表筛选器</t>
  </si>
  <si>
    <t>列表筛选器可以在大屏上和图表进行关联数据筛选</t>
  </si>
  <si>
    <t>2.34</t>
  </si>
  <si>
    <t>日期筛选器</t>
  </si>
  <si>
    <t>日期筛选器对应一个时间类型字段，在预览时支持对数据进行筛选。</t>
  </si>
  <si>
    <t>2.35</t>
  </si>
  <si>
    <t>树状筛选器</t>
  </si>
  <si>
    <t>树状筛选器控件可以添加多个维度字段，各字段在树状筛选器内按照树形结构进行展示</t>
  </si>
  <si>
    <t>2.36</t>
  </si>
  <si>
    <t>图表高级设计</t>
  </si>
  <si>
    <t>多层钻取</t>
  </si>
  <si>
    <t>可以高效地分析多维度数据，尤其在维度间存在层级关系的时候，可以逐层查看更细粒度的下层数据</t>
  </si>
  <si>
    <t>2.37</t>
  </si>
  <si>
    <t>跳转设置</t>
  </si>
  <si>
    <t>可以通过跳转配置，实现通过点击该图表，会跳转到另外一张大屏或外部链接。</t>
  </si>
  <si>
    <t>2.38</t>
  </si>
  <si>
    <t>联动设置</t>
  </si>
  <si>
    <t>可以在图表之间设置图表联动，设置联动后，对一张图表的数据项的选择可以对另一张图表进行筛选</t>
  </si>
  <si>
    <t>2.39</t>
  </si>
  <si>
    <t>辅助线</t>
  </si>
  <si>
    <t>使用辅助线对比原始数据和目标数据，也可以通过辅助线计算一些统计值，例如平均值或最大最小值等等</t>
  </si>
  <si>
    <t>2.40</t>
  </si>
  <si>
    <t>排序</t>
  </si>
  <si>
    <t>所有维度和数值均支持排序操作，可以自定义排序维度进行升序、降序。</t>
  </si>
  <si>
    <t>2.41</t>
  </si>
  <si>
    <t>显示条目数</t>
  </si>
  <si>
    <t>设置当前图表显示维度和对比字段中的哪些条目。</t>
  </si>
  <si>
    <t>2.42</t>
  </si>
  <si>
    <t>缩略轴</t>
  </si>
  <si>
    <t>当显示的图表中存在过多项时，可以使用缩略轴功能，缩小范围并以合适的密度查看数据，还可以拖动固定范围进行阅览。</t>
  </si>
  <si>
    <t>2.43</t>
  </si>
  <si>
    <t>图内总计</t>
  </si>
  <si>
    <t>功能直接在左上方显示当前图表的总计，平均值，最大值，最小值，或最新值。</t>
  </si>
  <si>
    <t>2.44</t>
  </si>
  <si>
    <t>分组、次轴</t>
  </si>
  <si>
    <t>当对比维度或数值中包含较多项的时候，可以使用分组或次轴功能，将不同的对比项拆分为多个小图表进行分析。</t>
  </si>
  <si>
    <t>2.45</t>
  </si>
  <si>
    <t>字段操作</t>
  </si>
  <si>
    <t>文本类型</t>
  </si>
  <si>
    <t>支持对文本类型字段计数、去重计数聚合算法</t>
  </si>
  <si>
    <t>2.46</t>
  </si>
  <si>
    <t>数值类型</t>
  </si>
  <si>
    <t>支持对数值类型的字段进行求和、平均、最大、最小、计数、去重计数、百分位、中分位计算。</t>
  </si>
  <si>
    <t>2.47</t>
  </si>
  <si>
    <t>日期类型</t>
  </si>
  <si>
    <t>支持对日期类型的数据自动按年、季、月、周、日、时、分、维度进行统计</t>
  </si>
  <si>
    <t>2.48</t>
  </si>
  <si>
    <t>实时计算字段</t>
  </si>
  <si>
    <t>增加对业务数据实时计算的字段，函数支持包含字符串函数、日期函数、数学计算、逻辑判断等函数。</t>
  </si>
  <si>
    <t>2.49</t>
  </si>
  <si>
    <t>全局筛选器</t>
  </si>
  <si>
    <t>通过筛选器过滤数据后，可以对其关联的所有图表进行数据筛选。</t>
  </si>
  <si>
    <t>2.50</t>
  </si>
  <si>
    <t>自定义报告</t>
  </si>
  <si>
    <t>报告管理</t>
  </si>
  <si>
    <t>报告页管理</t>
  </si>
  <si>
    <t>支持以类似ppt的样式对报告进行分页设置，支持报告页面的增加、删除、复制、粘贴操作。</t>
  </si>
  <si>
    <t>2.51</t>
  </si>
  <si>
    <t>参数设置</t>
  </si>
  <si>
    <t>支持为报告设置动态参数，报告可以根据参数生成不同数据的报告。</t>
  </si>
  <si>
    <t>2.52</t>
  </si>
  <si>
    <t>周期设置</t>
  </si>
  <si>
    <t>通过灵活的时间配置设置报告生成规则，系统根据设定的时间表触发生成报告。</t>
  </si>
  <si>
    <t>2.53</t>
  </si>
  <si>
    <t>报告设计</t>
  </si>
  <si>
    <t>报告内图表</t>
  </si>
  <si>
    <t>表格：表格支持用户进行多维度数据分析，可以设置行总计、列总计、字段的对齐方式，以根据条件的设置使表格内数据显示的颜色进行变化，支持按照表格列进行自定义跳转。
指标卡：用来显示关心的一个或两个指标值（即度量值）及其变化趋势
自定义指标卡：用来显示关心的某一个指标值（即度量值）及其变化趋势，支持对数据样式的自定义配置
仪表盘：显示的指标动态变化及完成比
折线图系列图表：支持折线图、面积图、堆积面积图、百分比堆积面积图。
柱状图系列图表：支持柱状图、堆积柱状图、百分比堆积柱状图。
条形图系列图表：支持条形图、堆积条形图、百分比堆积条形图。
双轴图：将多个不同值展示在同一个图表中比较趋势。
饼状图系列图表：支持饼状图、环形图、南丁格尔玫瑰图
雷达图：支持按照数值个数进行对比及按照维度进行对比两种形式的雷达图。
日历热力图：展示全年中某一指标的情况
地理热图：支持按照地理位置对比数据
单值百分比：展示某一指标的完成百分比
进度条：显示指标的动态变化及完成比
自定义图表：提供自定义图表可以编写JavaScript绘制自定义图表，扩展多样图表。
图片：可以选择需要上传的图片，上传后系统默认显示图片的原始大小，可以调整图片大小可以选择是否要保持长宽比（默认勾选）、可以更改图片的边框、圆角大小。
网页：可以添加网页控件，每个控件可添加网址链接，即可快速导航至该网页，同时也能进行清除网址重新编辑的操作
文本：用户可以在文本控件编辑文本，修改文字的颜色、大小、字体（目前提供微软雅黑和宋体），对文字进行加粗、斜体、下划线、删除线
修改文字的对齐方式，左对齐、居中对齐、右对齐，对选中的部分文字设置url链接。
边框：系统提供边框素材，可以作为图表背景增加显示效果</t>
  </si>
  <si>
    <t>2.54</t>
  </si>
  <si>
    <t>图表功能</t>
  </si>
  <si>
    <t>多层钻取：可以高效地分析多维度数据，尤其在维度间存在层级关系的时候，可以逐层查看更细粒度的下层数据
辅助线：使用辅助线对比原始数据和目标数据，也可以通过辅助线计算一些统计值，例如平均值或最大最小值等等
排序：所有维度和数值均支持排序操作，可以自定义排序维度进行升序、降序。
显示条目数：设置当前图表显示维度和对比字段中的哪些条目。
图内总计：功能直接在左上方显示当前图表的总计，平均值，最大值，最小值，或最新值。
分组、次轴：当对比维度或数值中包含较多项的时候，可以使用分组或次轴功能，将不同的对比项拆分为多个小图表进行分析。
文本类型：支持对文本类型字段计数、去重计数聚合算法
数值类型：支持对数值类型的字段进行求和、平均、最大、最小、计数、去重计数、百分位、中分位计算。
日期类型：支持对日期类型的数据自动按年、季、月、周、日、时、分、维度进行统计
实时计算字段：增加对业务数据实时计算的字段，函数支持包含字符串函数、日期函数、数学计算、逻辑判断等函数。
时序表分析：支持对系统内时序表分析，包括实时分析和历史数据分析。
设备点位分析：支持对系统内接入设备点位分析
聚合算法：支持按照时间序列进行求和、计数、最大、最小、时间差、第一个、最后一个聚合计算</t>
  </si>
  <si>
    <t>2.55</t>
  </si>
  <si>
    <t>历史报告管理</t>
  </si>
  <si>
    <t>支持对定时生成的报告进行存档，可以对生成的报告进行重新编辑、下载、删除、预览等操作。</t>
  </si>
  <si>
    <t>2.56</t>
  </si>
  <si>
    <t>复杂报表</t>
  </si>
  <si>
    <t>报表管理</t>
  </si>
  <si>
    <t>报表目录管理</t>
  </si>
  <si>
    <t>支持报表目录树的全生命周期管理，
同时支持对目录的递归查询、复制、移动等操作。</t>
  </si>
  <si>
    <t>2.57</t>
  </si>
  <si>
    <t>报表模板管理</t>
  </si>
  <si>
    <t>支持对报表模板的全生命周期管理，同时支持对报表模板的查询、复制、移动等快捷操作。</t>
  </si>
  <si>
    <t>2.58</t>
  </si>
  <si>
    <t>报表预览</t>
  </si>
  <si>
    <t>支持在线预览报表，支持放大缩小、全屏查看功能，支持excel导出。</t>
  </si>
  <si>
    <t>2.59</t>
  </si>
  <si>
    <t>版本管理</t>
  </si>
  <si>
    <t>报表分为发布版本和编辑版本，对外用户只能看到发布版本的内容，做到设计与分析分离。</t>
  </si>
  <si>
    <t>2.60</t>
  </si>
  <si>
    <t>历史报表管理</t>
  </si>
  <si>
    <t>支持对定时生成的报表进行存档，可以对生成的报表进行重新编辑、预览、下载、删除等操作。</t>
  </si>
  <si>
    <t>2.61</t>
  </si>
  <si>
    <t>定时报表计划</t>
  </si>
  <si>
    <t>通过灵活的时间配置设置报表生成规则，系统根据设定的时间表触发生成报表。</t>
  </si>
  <si>
    <t>2.62</t>
  </si>
  <si>
    <t>报表模板设计</t>
  </si>
  <si>
    <t>数据集管理</t>
  </si>
  <si>
    <t>数据查询：可通过BI工作表、直连数据库查询、时序表查询方式，用作报表设计时直接数据源。
字典设置：可以对数据集指定枚举字段关联字典，减少数据集配置难度。</t>
  </si>
  <si>
    <t>2.63</t>
  </si>
  <si>
    <t>基础操作</t>
  </si>
  <si>
    <t>支持在线对报表模板的设计，支持撤销、恢复、粘贴、剪切、复制、格式刷、查找和替换、字体设置、字体加粗、字体倾斜、下划线、边框设置、填充颜色、清除全部、文字对齐功能（顶部对齐、垂直居中、底部对齐、左对齐、居中、右对齐）、文字旋转、合并单元格、取消合并单元格、自动换行等配置功能。</t>
  </si>
  <si>
    <t>2.64</t>
  </si>
  <si>
    <t>单元格类型</t>
  </si>
  <si>
    <t>数据列：通过拖拽数据集中的某个字段拖入表格中，形成数据列，预览时按照数据集中的数据自动填充数据。
文本：通过点击设计器表格或点击操作栏的文本，可直接编写文本内容。
图片：通过设计器完成模板单元格图片内容的绑定。
公式：可以配置单元格按照自定义公式进行计算。
斜线：可以按照分析维度方式自定义中国式报表的斜线。
悬浮图片：可以在单元格上方插入悬浮图片</t>
  </si>
  <si>
    <t>2.65</t>
  </si>
  <si>
    <t>数据列配置</t>
  </si>
  <si>
    <t>普通分组：数据列中相同项合并为一组显示的方式
相邻连续：只有连在一起的相同数据才能进行合并的方式
列表：将数据集中的每条记录无论是否重复都原封不动地展示出来。
汇总：支持对数据进行求和、平均、最大值、最小值、个数等计算。
过滤条件：对单元格数据进行条件过滤，找到符合条件的数据。</t>
  </si>
  <si>
    <t>2.66</t>
  </si>
  <si>
    <t>扩展设置</t>
  </si>
  <si>
    <t>数据列的数据进行填充的设置，支持纵向扩展（行方向的扩展）和横向扩展（列方向的扩展）。纵向扩展为数据列的数据依次从上至下的显示。横向扩展为数据列的数据依次从左到右的显示。不扩展数据在一个单元格中显示。</t>
  </si>
  <si>
    <t>2.67</t>
  </si>
  <si>
    <t>父子格设置</t>
  </si>
  <si>
    <t>当报表主体中绑定了多个单元格时，通过设置父子格将单元格在扩展时存在联系，扩展方向相互影响。支持两种类型的父子格设置左父格和上父格。</t>
  </si>
  <si>
    <t>2.68</t>
  </si>
  <si>
    <t>条件格式设置</t>
  </si>
  <si>
    <t>通过对报表的属性添加条件，当满足该条件时，对属性的属性值进行修改，从而达到根据不同数据显示不同报表样式的目的。</t>
  </si>
  <si>
    <t>2.69</t>
  </si>
  <si>
    <t>可以对单元格设置不同的跳转连接，可以以新窗口或者标签页、弹窗三种形式跳转到其他报表也可以跳转到外部地址。</t>
  </si>
  <si>
    <t>2.70</t>
  </si>
  <si>
    <t>动态参数</t>
  </si>
  <si>
    <t>通过设置参数可实现报表动态传参功能并根据不同的参数显示不同的报表数据。</t>
  </si>
  <si>
    <t>2.71</t>
  </si>
  <si>
    <t>预览设置</t>
  </si>
  <si>
    <t>可以设置报表预览时浏览器的标题及报表缓存时间。</t>
  </si>
  <si>
    <t>2.72</t>
  </si>
  <si>
    <t>分栏设置</t>
  </si>
  <si>
    <t>设置报表是否进行分栏显示</t>
  </si>
  <si>
    <t>2.73</t>
  </si>
  <si>
    <t>重复与冻结</t>
  </si>
  <si>
    <t>数据量过大时可设置报表是否进行标题重复或者冻结。</t>
  </si>
  <si>
    <t>2.74</t>
  </si>
  <si>
    <t>数据集市</t>
  </si>
  <si>
    <t>数据集目录管理</t>
  </si>
  <si>
    <t>支持数据集目录树的全生命周期管理，同时支持对目录的递归查询、复制、移动等操作。</t>
  </si>
  <si>
    <t>2.75</t>
  </si>
  <si>
    <t>同步状态总览</t>
  </si>
  <si>
    <t>支持总体数据集同步进度的查看</t>
  </si>
  <si>
    <t>2.76</t>
  </si>
  <si>
    <t>新增数据集</t>
  </si>
  <si>
    <t>EXCEL上传创建</t>
  </si>
  <si>
    <t>可以将本地Excel文件数据上传导入数据创建数据集进行数据分析。</t>
  </si>
  <si>
    <t>2.77</t>
  </si>
  <si>
    <t>基于数据连接工作表及视图创建</t>
  </si>
  <si>
    <t>通过数据连接选择要分析的数据表或视图创建数据集进行数据分析。</t>
  </si>
  <si>
    <t>2.78</t>
  </si>
  <si>
    <t>自定义SQL创建</t>
  </si>
  <si>
    <t>对于一些比较复杂的数据处理或是对SQL比较熟悉的用户，可以选用SQL灵活高效地可以完成数据处理操作。</t>
  </si>
  <si>
    <t>2.79</t>
  </si>
  <si>
    <t>SQL创建</t>
  </si>
  <si>
    <t>对于一些需要使用已经生成的工作表进行二次处理的数据</t>
  </si>
  <si>
    <t>2.80</t>
  </si>
  <si>
    <t>多表关联合表</t>
  </si>
  <si>
    <t>支持一表对一表的关联合表，也支持一表对多表的关联合表，关联支持左关联、等值关联、全关联三种形式。</t>
  </si>
  <si>
    <t>2.81</t>
  </si>
  <si>
    <t>时序表的管理</t>
  </si>
  <si>
    <t>支持对时序表的全生命周期管理，包括新增、编辑、删除，查询。</t>
  </si>
  <si>
    <t>2.82</t>
  </si>
  <si>
    <t>工作表管理</t>
  </si>
  <si>
    <t>历史记录</t>
  </si>
  <si>
    <t>文件类型的工作表支持对上传文件的历史记录管理，支持下载历史文件，删除历史文件。</t>
  </si>
  <si>
    <t>2.83</t>
  </si>
  <si>
    <t>追加数据</t>
  </si>
  <si>
    <t>文件类型的工作表支持在原文件数据基础上追加数据。</t>
  </si>
  <si>
    <t>2.84</t>
  </si>
  <si>
    <t>替换数据</t>
  </si>
  <si>
    <t>文件类型的工作表支持替换当前工作表内的数据</t>
  </si>
  <si>
    <t>2.85</t>
  </si>
  <si>
    <t>数据预览</t>
  </si>
  <si>
    <t>选取相应的工作表来进行预览，可以自定义显示字段，可以根据字段关系进行筛选，筛选方式支持条件过滤和表达式过滤。</t>
  </si>
  <si>
    <t>2.86</t>
  </si>
  <si>
    <t>血缘关系</t>
  </si>
  <si>
    <t>显示工作表可以进行的合表操作及工作表之间的依赖关系。</t>
  </si>
  <si>
    <t>2.87</t>
  </si>
  <si>
    <t>同步配置</t>
  </si>
  <si>
    <t>工作表的同步设置，支持实时更新和定时同步可进行秒、分、时、天、周、月的同步频率设置。</t>
  </si>
  <si>
    <t>2.88</t>
  </si>
  <si>
    <t>计算字段</t>
  </si>
  <si>
    <t>利用各种函数基于数据表中的原始维度和度量通过公式或函数进行数据处理和分析新建计算字段。</t>
  </si>
  <si>
    <t>物联网管理服务</t>
  </si>
  <si>
    <t>设备资产</t>
  </si>
  <si>
    <t>设备接入</t>
  </si>
  <si>
    <t>系统提供多种协议，可以选择支持的协议将设备监控数据采集到平台，实现对安全、环保等业务的实时数据的接入。
数据连接属性包括连接名称、连接类型、创建时间。
功能点包括支持创建包括Http、MQTT协议物联网协议连接，支持Mysql、SQLServer、Oracle、瀚高等数据库类型数据连接，支持类型和名称筛选数据连接列表，支持删除数据连接，支持修改数据连接属性。</t>
  </si>
  <si>
    <t>计算点位</t>
  </si>
  <si>
    <t>提供点位聚合算法和表达式运算，对已接入的数据进行二次运算得到新的实时计算指标。
点位属性包含原始点位号、目标点位号、点位名称、点位值类型、单位、类型、点位状态、点位描述、自动报警、离线报警、离线时间、离线报警级别、检测类型、日均值自动报警、时均值自动报警、读写类型、数值范围、点位显示位数、计算公式。
功能点包括选择各种数学计算函数、计算公式自定义编写、任务频率设置、点位挂载目录设置等操作。</t>
  </si>
  <si>
    <t>点位管理</t>
  </si>
  <si>
    <t>管理接入点位信息的维护，包括阈值配置、数据类型等基础信息配置。
包含目标点位号、原始点位号、点位名称、点位描述、连接类型、连接状态、连接名称、创建时间等属性。
功能点包括指定条件点位列表查询展示、点位信息编辑、点位删除、从数据连接添加点位、根据模板导入点位。</t>
  </si>
  <si>
    <t>设备资产管理</t>
  </si>
  <si>
    <t>设备资产台账</t>
  </si>
  <si>
    <t>提供节点分级管理功能，组织企业、装置、车间、设备关系，形成设备资产树，方便快速定位接入的点位信息。
点位属性包括目标点位号、原始点位号、点位名称、点位描述、连接类型、连接状态、连接名称、创建时间、报警时间等属性
功能点包括节点资产树查询、添加、删除、修改、复制移动排序、导出节点，提供查询点位列表、批量操作点位属性、导出关联点位、日均值设定、编辑基础属性、点位存档、均值计算等操作</t>
  </si>
  <si>
    <t>设备点位阈值监测</t>
  </si>
  <si>
    <t>通过设备资产管理对接入设备点位的阈值管理，在实时数据发生超标、恢复正常情况时，生成点位阈值报警、恢复事件并可推送消息到外部。
阈值包括阈值类型、阈值标识、报警级别、阈值。
功能点包括阈值编辑、阈值判断、阈值告警记录查询等操作。</t>
  </si>
  <si>
    <t>设备点位在线、离线监测</t>
  </si>
  <si>
    <t>通过对设备资产管理对接入设备点位的数据在线、离线管理，按照配置规则对设备点位进行实时监测，当点位状态发生改变，产生设备点位在线、离线消息并可推送消息到外部。</t>
  </si>
  <si>
    <t>规则引擎</t>
  </si>
  <si>
    <t>规则分组管理</t>
  </si>
  <si>
    <t>建设规则分组管理功能，管理用户可以按照业务分类管理规则，实现业务规则的有效整合管理。
分组数据包括分组名称、分组描述等信息。
功能点包括分组数据的新增、修改、删除、启用分组规则、停用分组规则等操作。</t>
  </si>
  <si>
    <t>规则管理</t>
  </si>
  <si>
    <t>建设规则管理功能，管理用户可以按照业务监测场景自主配置业务场景规则，帮助用户能够灵活高效地进行规则的配置与维护。
规则数据包括规则名称、规则分组、规则状态、规则描述等信息。
功能点包括规则数据的新增、修改、删除、规则设计、规则启用、规则禁用、规则运行日志等操作。</t>
  </si>
  <si>
    <t>规则设计器</t>
  </si>
  <si>
    <t>规则触发器</t>
  </si>
  <si>
    <t>1、定时触发器
"规则设计器建设定时触发器功能，通过灵活的时间配置实现各种定时规则的配置，系统根据预设时间点或时间段自动激活触发器，执行与该规则节点相关联的调度事件，并处理后的消息推送至下一个规则节点，确保整个规则链的流畅运行与高效管理。
定时触发器数据包括节点名称、任务频率、任务日期、节点描述等信息。
功能点包括定时触发器的新增、修改、删除、复制操作。"
2、点位触发器
"规则设计器建设点位触发器功能，实现传感器数据调度，当接收到匹配传感器实时数据时，系统自动触发并执行与该节点关联的调度事件，并将处理后的消息推送至下一个规则节点。
点位触发器数据包括节点名称、触发点位列表、节点描述等信息。
功能点包括点位触发器的新增、修改、删除、复制操作。"
3、点位状态触发器
"规则设计器建设点位状态触发器功能，实现传感器状态判断与执行调度，能够依据传入传感器状态变化进行比对，当匹配到监测传感器后系统自动触发并执行与该节点关联的调度事件，并将处理后的消息推送至下一个规则节点，实现高效且灵活的任务调度管理。
点位状态触发器数据包括节点名称、触发点位列表、消息类型、节点描述等信息。
功能点包括点位状态触发器的新增、修改、删除、复制操作。"</t>
  </si>
  <si>
    <t>条件过滤</t>
  </si>
  <si>
    <t>1、时间情形
"规则设计器建设时间情形功能，实现智能化时间判断与执行调度，能够依据传入消息的时间与预设的时间情形配置进行比对，确定当前时间所属的时间范围，当时间范围匹配成功后系统自动触发并执行与该时间情形相关联的预调度事件，并将处理后的消息推送至下一个规则节点。
时间情形数据包括节点名称、情形名称、情形时间范围、消息类型、节点描述等信息。
功能点包括时间情形的新增、修改、删除、复制、开启调试日志、关闭调试日志、调试日志查看等操作，支持对情形设置的新增、删除、修改。"
2、消息属性判断
"规则设计器建设消息属性判断功能，规则节点根据接收到消息的消息体和消息元数据中匹配已配置的属性是否存在，根据结果配置不同系统自动触发并执行与该节点相关联的调度事件，实现高效且灵活的时间任务调度管理。
消息属性判断数据包括节点名称、消息体属性、消息追加属性、节点描述等信息。
功能点包括消息属性判断的新增、修改、删除、复制、开启调试日志、关闭调试日志、调试日志查看等操作。"
3、消息属性情形
"规则设计器建设消息属性情形功能，规则节点能够依据传入消息的属性与预设的消息的逻辑条件配置进行比对，确定当前消息所属的规则，当匹配成功后系统自动触发并执行与该消息属性情形关联的调度事件，并将处理后的消息推送到下一个规则节点。
消息属性情形数据包括节点名称、情形名称、消息属性、判断逻辑配置、节点描述等信息。
功能点包括消息属性情形的新增、修改、删除、复制、开启调试日志、关闭调试日志、调试日志查看等操作，支持对情形设置的新增、删除、修改。"
4、自定义脚本
"规则设计器建设自定义脚本功能，规则节点能够依据传入消息与预设的脚本进行比对，当消息比对成功后系统自动触发并执行与该脚本关联的调度事件，并将处理后的消息推送到下一个规则节点，脚本支持JavaScript/Groove两种形式。
自定义脚本数据包括节点名称、脚本类型、脚本、节点描述等信息。
功能点包括自定义脚本的新增、修改、删除、复制、开启调试日志、关闭调试日志、调试日志查看等操作。"
5、脚本情形
"规则设计器建设脚本情形功能，规则节点能够依据传入消息的属性与预设的脚本逻辑进行比对，确定当前消息所属的情形，当匹配成功后系统自动触发并执行与该情形关联的调度事件，并将处理后的消息推送到下一个规则节点，脚本支持JavaScript/Groove两种形式。
脚本情形数据包括节点名称、脚本类型、脚本、节点描述等信息。
功能点包括脚本情形的新增、修改、删除、复制、开启调试日志、关闭调试日志、调试日志查看等操作。"</t>
  </si>
  <si>
    <t>消息信息扩展</t>
  </si>
  <si>
    <t>1、指定点位状态值
"规则设计器建设指定点位状态值功能，规则节点能够对传入消息的属性将物联点位的实时值、状态等信息追加到消息中，并将追加后的消息推送到下一个规则节点。
指定点位状态值数据包括节点名称、追加点位列表、点位实时值、点位状态等实时数据、适用字段、目标字段、节点描述等信息。
功能点包括指定点位状态值节点的新增、修改、删除、复制、开启调试日志、关闭调试日志、调试日志查看等操作，支持字段映射的新增、删除、修改。"
2、指定点位属性
"规则设计器建设指定点位属性功能，规则节点能够对传入消息的属性将物联点位的属性信息追加到消息中，并将追加后的消息推送到下一个规则节点。
指定点位属性数据包括节点名称、追加点位列表、点位系统属性、自定义属性、追加字段、目标字段、节点描述等信息。
功能点包括指定点位属性节点的新增、修改、删除、复制、开启调试日志、关闭调试日志、调试日志查看等操作，支持字段映射的新增、删除、修改。"
3、关联对象属性
"规则设计器建设关联对象属性功能，规则节点能够将当前消息关联对象的属性追加到消息中，并将追加后的消息推送至下一个规则节点。
关联对象属性数据包括节点名称、关联对象查询条件、字段映射、归属主题、关联层级、节点描述等信息。
功能点包括关联对象属性节点的新增、修改、删除、复制、开启调试日志、关闭调试日志、调试日志查看等操作，支持字段映射的新增、删除、修改。"
4、消息源属性
"规则设计器建设消息源属性功能，规则节点能够将当前消息的属性追加到消息中，并将追加后的消息推送至下一个规则节点。
消息源属性数据包括节点名称、字段映射、节点描述等信息。
功能点包括消息源属性节点的新增、修改、删除、复制、开启调试日志、关闭调试日志、调试日志查看等操作，支持字段映射的新增、删除、修改。"</t>
  </si>
  <si>
    <t>对象转换</t>
  </si>
  <si>
    <t>1、脚本转换
"规则设计器建设脚本转换功能，规则节点能够用脚本的形式将当前消息归属对象转换到其他对象，并将消息推送到下一个规则节点，脚本支持JavaScript/Groove两种形式。
脚本转换数据包括节点名称、脚本类型、脚本、节点描述等信息。
功能点包括脚本转换节点的新增、修改、删除、复制、开启调试日志、关闭调试日志、调试日志查看等操作。"
2、切换当前对象
"规则设计器建设切换当前对象功能，规则节点能够通过可视化查询配置将当前消息切换到查询条件匹配对象，并将消息推送到下一个规则节点。
切换当前对象数据包括节点名称、查询条件配置、查询方向、关联层级、节点描述等信息。
功能点包括切换当前对象节点的新增、修改、删除、复制、开启调试日志、关闭调试日志、调试日志查看等操作。"</t>
  </si>
  <si>
    <t>规则动作</t>
  </si>
  <si>
    <t>1、添加报警
"规则设计器建设添加警报功能，规则节点能够为当前消息对象添加警报，并将报警消息推送到其他平台。
添加警报数据包括节点名称、报警类型、报警级别、警报详情、节点描述等信息，警报详情支持JavaScript/Groove两种形式编写。
功能点包括添加警报节点的新增、修改、删除、复制、开启调试日志、关闭调试日志、调试日志查看等操作。"
2、消除报警
"规则设计器建设消除警报功能，规则节点能够为当前消息对象消除报警，并将消息推送到其他平台。
消除警报数据包括节点名称、报警类型、是否触发报警状态变化消息、警报详情、节点描述等信息，警报详情支持JavaScript/Groove两种形式编写。
功能点包括消除警报节点的新增、修改、删除、复制、开启调试日志、关闭调试日志、调试日志查看等操作。"
3、保存时序表
"规则设计器建设保存时序表功能，规则节点能够将当前消息信息保存到时序表中，并将数据存到实时数据库中。
保存时序表数据包括节点名称、时序表、字段映射、节点描述等信息。
功能点包括保存时序表节点的新增、修改、删除、复制、开启调试日志、关闭调试日志、调试日志查看等操作。"
4、新增延迟队列
"规则设计器建设新增延时队列功能，规则节点能够将当前消息配置到最新的延迟队列，如果存在队列，则将更新此队列，否则将创建新的队列。
新增延时队列数据包括节点名称、队列名称、延迟间隔、节点描述等信息。
功能点包括新增延时队列节点的新增、修改、删除、复制、开启调试日志、关闭调试日志、调试日志查看等操作。"
5、删除延迟队列
"规则设计器建设删除延迟队列功能，规则节点能够将当前消息配置到最新的延迟队列，如果存在延迟队列则清除队列。
删除延时队列数据包括节点名称、队列名称、节点描述等信息。
功能点包括删除延时队列节点的新增、修改、删除、复制、开启调试日志、关闭调试日志、调试日志查看等操作。"
6、下发指令
"规则设计器建设下发指令功能，规则节点能够下发指令到物联设备，物联设备接收到指令后可以自行相应操作。
下发指令数据包括节点名称、队列名称、下发指令点位列表、节点描述等信息。
功能点包括下发指令节点的新增、修改、删除、复制、开启调试日志、关闭调试日志、调试日志查看等操作，支持下发指令物联点位的新增、删除、修改等操作。"
7、kafka
"规则设计器建设Kafka配置功能，规则节点能够将消息转发到指定的KAFKA地址，实现系统内消息与其他外部系统的对接。
Kafka数据包括节点名称、对接地址、失败重试次数、字节长度、本地缓存时间、客户端最大字节、其他属性列表、节点描述等信息。
功能点包括Kafka节点的新增、修改、删除、复制、开启调试日志、关闭调试日志、调试日志查看等操作，支持其他属性的新增、修改、删除等操作。"
8、外部接口
"规则设计器建设外部接口配置功能，规则节点能够将消息体中的消息通过外部接口的形式传递给外部系统。
外部接口包括节点名称、外部接口地址、请求方法、header属性列表、节点描述等信息。
功能点包括外部接口的新增、修改、删除、复制、开启调试日志、关闭调试日志、调试日志查看等操作，支持header属性的新增、修改、删除等操作。"
9、子规则
"规则设计器建设子规则功能，规则节点能够将消息体中的消息传递给其他规则，实现不同规则间消息的互通。
子规则包括节点名称、节点描述等信息。
功能点包括外部接口的新增、修改、删除、复制、开启调试日志、关闭调试日志、调试日志查看等操作。"</t>
  </si>
  <si>
    <t>工艺组态</t>
  </si>
  <si>
    <t>组态管理</t>
  </si>
  <si>
    <t>目录管理</t>
  </si>
  <si>
    <t>支持组态目录树的全生命周期管理
支持对目录的递归查询、复制、移动、名称修改等操作。</t>
  </si>
  <si>
    <t>组件管理</t>
  </si>
  <si>
    <t>支持对组态的全生命周期管理，同时支持对组态的查询、复制、移动等快捷操作。
数据包括组件缩略图、组件名称。
功能点包括查询、列表、编辑、删除、移动、复制。</t>
  </si>
  <si>
    <t>组态预览</t>
  </si>
  <si>
    <t>实时通过工艺组态预览查看组态涉及点位数据及在线、离线、报警状态变化，协助用户监控生产、环保等设施安全。</t>
  </si>
  <si>
    <t>全局设置</t>
  </si>
  <si>
    <t>对组件的整体进行管理操作。
支持流程内的组件进行多选并支持对选择的组件进行对齐、排列、分布；
支持键盘上下左右的移动调整位置；
支持流程内的组件进行批量复制、删除、粘贴、组合、设置样式等；
支持页面尺寸属性设置。
支持视图放大缩小、操作回退、重做、移到最前、移到最后等操作</t>
  </si>
  <si>
    <t>组态设计器</t>
  </si>
  <si>
    <t>组件库</t>
  </si>
  <si>
    <t>组件库包含基础组件与行业组件共3000个以上；
其中包括圆形、矩形、平行四边形、椭圆形、三角形、菱形、正方体、立方体、圆柱等矢量图形以及文本、表格等常见信息展示类图形。
用户可根据业务逻辑，使用各种形状的箭头组件进行组件之间的连接。
其中特殊组件还包含：
 工艺柱状图：能够进行动态设置颜色，并跟着点位值进行数据变化；
 时钟：实时显示当前系统时间；     
 实时曲线图：可绑定实时点位数据，显示点位的实时曲线；
 动态点位表：可配置的点位属性表信息展示；
 事件按钮：支持流程图之间跳转；</t>
  </si>
  <si>
    <t>样式</t>
  </si>
  <si>
    <t>管理组件的样式属性。
包括属性加粗、斜体、下划线、上标、下标、居中、自动、字体颜色、背景色、边框颜色、自动换行等属性的配置</t>
  </si>
  <si>
    <t>状态</t>
  </si>
  <si>
    <t>1、点位值条件判断
根据点位值变化触发状态条件判断，并在预览时实时变化。
2、点位状态条件判断
根据点位状态变化触发状态条件判断，并在预览时实时变化。</t>
  </si>
  <si>
    <t>点位数据绑定</t>
  </si>
  <si>
    <t>支持动态对组件进行点位数据的绑定，
数据设置包括保留小数位、前缀、后缀、是否开启点位控制句号。
功能点包括展示在组件上显示点位实时数据。</t>
  </si>
  <si>
    <t>组件分组管理</t>
  </si>
  <si>
    <t>自定义组件库分组管理功能。
主要实现分组的新增、编辑、删除、查询。</t>
  </si>
  <si>
    <t>数据包括组件缩略图、组件名称、组件分组名称。
功能点包括查询、列表、编辑、删除、导出图片等操作。</t>
  </si>
  <si>
    <t>时序见解</t>
  </si>
  <si>
    <t>时序看板管理</t>
  </si>
  <si>
    <t>时序看板目录管理</t>
  </si>
  <si>
    <t>支持看板目录树的全生命周期管理。
功能点包括对目录的递归查询、移动等操作。</t>
  </si>
  <si>
    <t>支持对看板的全生命周期管理
功能点包括看板的查询、复制、移动、编辑、删除等快捷操作。</t>
  </si>
  <si>
    <t>时序分析</t>
  </si>
  <si>
    <t>时间段设置</t>
  </si>
  <si>
    <t>设置时序数据的时间展示范围。
功能点包括拖动时间轴、自定义时间段操作。</t>
  </si>
  <si>
    <t>时间间隔</t>
  </si>
  <si>
    <t>支持时间间隔粒度的设置。
支持设置天或者小时细粒度的时间间隔。</t>
  </si>
  <si>
    <t>资产目录</t>
  </si>
  <si>
    <t>支持查询选择指定资产的点位进行展示。
数据包括实时值、实泳道、时间迁移、聚类算法、目标点位号、点位名称、点位描述、路径。</t>
  </si>
  <si>
    <t>时序曲线样式</t>
  </si>
  <si>
    <t>时序曲线分析样式修改。
支持修改时序曲线为泳道、重叠、共享三种样式。</t>
  </si>
  <si>
    <t>阈值线</t>
  </si>
  <si>
    <t>支持在选择的时序曲线动态显示阈值线，分析数据阈值趋势。
属性包括显示点位单位、显示点位阔值线、配置点位阔值线、强制显示辅助线。
功能用于在曲线图上显示阈值辅助线。</t>
  </si>
  <si>
    <t>3.31</t>
  </si>
  <si>
    <t>原始数据详情</t>
  </si>
  <si>
    <t>查看对应时间范围内的原始数据并支持下载数据。
属性包括点位号、点位名、接收时间、点位值。
功能包括数据列表展示、数据下载。</t>
  </si>
  <si>
    <t>3.32</t>
  </si>
  <si>
    <t>时序算法</t>
  </si>
  <si>
    <t>配置时序曲线的生成算法逻辑。
属性包括聚类算法类型（最大值、最小值、平均值、差值、自定义算法、时间迁移）、时间迁移、显示数据点、辅助线
功能点包括设置聚类算法、设置时间迁移量、配置辅助线、启用数据点显示。</t>
  </si>
  <si>
    <t>3.33</t>
  </si>
  <si>
    <t>行业工具包</t>
  </si>
  <si>
    <t>212日志</t>
  </si>
  <si>
    <t>提供满足化工行业的环保国标HJ212数据日志查看分析。
数据包含MN编号、数据日志、解析数据、数据是否正常、接收时间、原因等。
功能点日志审计列表、212原始数据包、因子解析、数据健壮性判断等。</t>
  </si>
  <si>
    <t>3.34</t>
  </si>
  <si>
    <t>因子库</t>
  </si>
  <si>
    <t>提供化工行业的环保国标的污染物编码的管理。
数据包括因子编码、因子名称、类型、国标版本等。
功能点包括列表、查询、添加、修改、删除等操作</t>
  </si>
  <si>
    <t>3.35</t>
  </si>
  <si>
    <t>AQI计算</t>
  </si>
  <si>
    <t>根据接入的空气站数据计算环境空气质量指数AQI。
数据包括实时值计算和日报值计算，包含以下数据：节点名称、AQI值、数据状态、空气质量等级、首要污染物、超标污染物等
功能点包括AQI实时值和日报值的计算、判断数据状态、分析空气质量指数对应等级、计算首要污染物和超标污染物、计算空气质量指数分指数、图表展示AQI变化趋势等。</t>
  </si>
  <si>
    <t>视频综合服务</t>
  </si>
  <si>
    <t>视频接入管理</t>
  </si>
  <si>
    <t>建设设备接入模块，该模块的核心目标在于广泛且灵活地接入市场上多种类型的视频设备，包括但不限于高清摄像头、智能监控系统等，进而实现摄像头信息的精准同步与高效集成。这一步骤对于构建全面、无缝的视频监控网络至关重要，它确保了各类视频资源能够在统一的平台上得到高效整合与智能化管理。
接入设备包括设备类型、设备名称、设备状态、IP地址、摄像头路数等信息数据，设备下的监控包括摄像头名称、摄像头编码、通道号、状态等数据，同时支持接入标准摄像头、国标设备、视频平台、硬盘录像机等多种设备类型。
功能点包括以列表形式展示设备接入信息。提供管理用户对设备接入信息查询、状态查看、新增、修改设备名称、编辑、删除、通道管理、同步、onvif扫描、查看详情等操作。</t>
  </si>
  <si>
    <t>推拉流接入</t>
  </si>
  <si>
    <t>建设推拉流接入模块，用于接入非标视频设备，如无人机、特种作业移动监测设备等非国标视频设备。它的主要作用在于，它能够打破传统视频接入的限制，实现对各类非标准视频源的灵活接入与高效管理，从而极大地拓宽了视频监控系统的应用场景与覆盖范围。
接入数据包括拉流/推流类型、协议类型、摄像头名称、推流/拉流地址、拉流备用地址、传输协议等信息。
功能点包括以列表形式展示接入信息。提供管理用户对接入数据的信息查询、新增、修改（编辑）、删除、视频预览等操作。</t>
  </si>
  <si>
    <t>视频资产管理</t>
  </si>
  <si>
    <t>建设视频资产管理模块，用于管理已经接入系统的摄像头设备，支持自定义设备资产树，支持为摄像头设置别名和标签。
展示数据包括左侧的资产树列表和右侧的监控列表，资产树列表包括资产树节点名称、节点下监控数量、节点层级关系等信息，监控列表包括所属节点、摄像头名称、摄像头封面、别名、视频源、所属标签、摄像头编码、通道号等信息。
功能点包括以列表形式展示资产树信息。提供管理用户对资产数据的信息查询、移动摄像头、批量添加标签、管理标签、导出监控、同步资产树、编辑资产树、视频预览、设置标签、移动、编辑等操作。</t>
  </si>
  <si>
    <t>向上级联管理</t>
  </si>
  <si>
    <t>建设向上级联管理模块，用来解决视频数据向上级平台共享的问题，该模块的核心价值在于实现视频数据的高效、安全传输与共享，特别是针对上级政府平台等关键政府机构。通过这一模块，各级监控系统能够无缝对接，形成一个统一的、层级分明的视频数据共享网络。
添加数据主要包括上级域名称、SIP服务ID、SIP服务IP、SIP服务端口、信令传输方式、是否开启、共享方式等信息。
功能点包括以列表形式展示向上级联信息。提供管理用户对向上级联数据的信息查询、新增、企业编码维护、编辑、删除、共享设置、主动推送等操作。</t>
  </si>
  <si>
    <t>网域管理</t>
  </si>
  <si>
    <t>建设网域管理模块，用来解决企业与园区之间跨网域访问的问题，该模块不仅是实现跨网域接入国标设备的关键基础，更是构建安全、高效、互联互通的网络环境的核心要素。
网域信息主要包括API网关、视频网关、资源网关、流媒体网关等信息。
功能点包括以列表形式展示网域信息。提供管理用户对网域信息的查询、新增、编辑、删除、查看详情等操作。</t>
  </si>
  <si>
    <t>系统管理</t>
  </si>
  <si>
    <t>API管理</t>
  </si>
  <si>
    <t>建设API管理模块，用于解决平台对外开放接口的鉴权问题，这一模块在促进平台与其他系统高效、安全集成方面发挥着至关重要的作用。当其他系统需要通过综合能力平台接入视频数据时，API管理模块不仅提供了必要的身份验证与权限控制机制，确保了数据访问的合法性与安全性，还极大地简化了集成流程，降低了技术门槛。
API管理信息主要包括API名称、描述、key、secret、关联用户、所属网域等信息。
功能点包括以列表形式展示API管理信息。提供管理用户对API管理信息的查询、新增、编辑、删除、重置secret等操作。</t>
  </si>
  <si>
    <t>园区坐标配置</t>
  </si>
  <si>
    <t>建设园区坐标配置模块，该模块能够将地图精确定位到园区所在位置，确保用户在编辑监控信息时，能够迅速且准确地找到目标区域。通过这一功能，用户可以轻松地将监控标记放置在正确的地理位置上，无论是园区的入口、关键设施周边，还是其他重要监控点，都能实现精准标注。
园区坐标配置信息主要包括地图上的经度、纬度信息。
功能点以地图形式展示园区所在的位置信息。提供管理用户对园区坐标信息的修改和保存操作。</t>
  </si>
  <si>
    <t>视频智能应用服务</t>
  </si>
  <si>
    <t>模型管理</t>
  </si>
  <si>
    <t>烟雾模型</t>
  </si>
  <si>
    <t>利用可见光摄像头对危化品仓库、固危废存储区等区域的烟雾现象进行全覆盖监测，支持对常见的蒸汽区域进行屏蔽，同时支持常见误报智能屏蔽，能够有效地降低误报。</t>
  </si>
  <si>
    <t>明火模型</t>
  </si>
  <si>
    <t>利用可见光摄像头对生产作业区域、危化品存贮区域、固危废存储区域等区域的明火、烟雾现象实现全覆盖监测，对企业发生的明火现象进行智能识别与预警。</t>
  </si>
  <si>
    <t>人员数量
模型</t>
  </si>
  <si>
    <t>利用可见光摄像头对生产装置区、危化品存储区域、危废存储区域、出入口等区域全覆盖监测，识别到人员聚集现象可自动预警，支持配置人员超限的数量，可标识画面内核心识别区域，实现去除公共区域的误报情况。</t>
  </si>
  <si>
    <t>安全帽模型</t>
  </si>
  <si>
    <t>利用可见光摄像头对生产装置区、车间、罐区、固定动火点等危险工作区域实现覆盖监测作业人员的安全帽佩戴情况，可标识画面内核心识别区域，实现去除公共区域的误报情况。</t>
  </si>
  <si>
    <t>脱岗模型</t>
  </si>
  <si>
    <t>利用中控室、消控室值守区域内的摄像头画面实现定时监测人员脱岗现象，可通过值班室值班时间配置识别时间范围，减少误报情况。</t>
  </si>
  <si>
    <t>睡岗模型</t>
  </si>
  <si>
    <t>利用中控室、消控室值守区域内的摄像头画面实现定时监测人员睡岗现象，可通过值班室值班时间配置识别时间范围，减少误报情况。</t>
  </si>
  <si>
    <t>危化品
车辆模型</t>
  </si>
  <si>
    <t>利用可见光摄像头实现对装卸区、危化品及固危废存储区域监测危化品车辆出现的情况，可标识画面内核心识别区域，实现去除公共区域内的误报情况。</t>
  </si>
  <si>
    <t>区域警戒
模型</t>
  </si>
  <si>
    <t>利用可见光摄像头对生产装置区、罐区、危化品仓库等危险区域人员、车辆的出现监测，可标识画面内核心识别区域，实现去除公共区域内的误报情况。</t>
  </si>
  <si>
    <t>动火作业
模型</t>
  </si>
  <si>
    <t>利用可见光摄像头对固定动火点、生产装置区、生产车间等重点区域覆盖监测，实现动火作业现象识别，可标识画面内核心识别区域，实现去除公共区域的误报情况。</t>
  </si>
  <si>
    <t>登高作业
模型</t>
  </si>
  <si>
    <t>利用可见光摄像头对固定动火点、生产装置区、生产车间等重点区域覆盖监测，实现登高作业现象识别，可标识画面内核心识别区域，实现去除公共区域的误报情况。</t>
  </si>
  <si>
    <t>吊装作业
模型</t>
  </si>
  <si>
    <t>利用可见光摄像头对固定动火点、生产装置区、生产车间等重点区域覆盖监测，实现吊装作业现象识别，可标识画面内核心识别区域，实现去除公共区域的误报情况。</t>
  </si>
  <si>
    <t>建设首页模块，该模块能够将视频平台接入的监控信息、模型识别信息、报警信息等做全面的统计分析，通过图表、数据列表等形式直观展现，为使用人员提供了一个高效、便捷的概览界面。这不仅极大地提升了信息的可读性，还使得使用人员能够迅速捕捉到视频和报警的动态变化，从而做出更加精准、及时的决策。
首页信息主要包括园区接入监控、24小时在离线统计、今日报警统计、巡检任务配置、本月报警趋势等信息。
功能点以图表和数据的形式展示各项统计内容。提供管理用户对统计信息的查看操作，同时本月报警趋势图表提供了时间筛选、模型筛选的操作，可以更精准地查看报警趋势。</t>
  </si>
  <si>
    <t>设备管理</t>
  </si>
  <si>
    <t>建设设备资产管理功能，用于查看已经接入系统的视频设备，实现设备信息的全面可视化，并允许管理人员手动进行设备同步，确保系统设备清单与实际部署情况保持一致。这一功能不仅提升了设备管理效率，还增强了系统的可靠性与稳定性。
设备资产管理信息主要包括，左侧的设备资产目录树，显示从综合能力平台自动同步来的设备资产信息，右侧的目录节点信息和摄像头列表，节点与摄像头一对多。列表信息可以导出为Excel表格。
功能点以资产树的形式展示资产列表。提供管理用户对资产信息的查询、导出、同步设备等操作。</t>
  </si>
  <si>
    <t>设备同步记录</t>
  </si>
  <si>
    <t>建设设备同步记录功能，旨在以列表形式详细展示每次从综合平台自动或手动同步设备的完整记录，清晰呈现设备新增或移除的具体信息。这一功能不仅强化了设备管理的透明度与可追溯性，还显著提升了系统运行的效率与质量。
设备同步记录信息主要包括同步时间、同步状态、摄像头数量、摄像头变化等信息。
功能点以列表的形式展示设备同步记录信息。提供管理用户对设备同步记录的查询操作。</t>
  </si>
  <si>
    <t>设备健康度管理</t>
  </si>
  <si>
    <t>设备离线统计</t>
  </si>
  <si>
    <t>建设设备离线统计功能，旨在实现各企业实时离线摄像头清单的全面、准确统计，为视频监控系统的管理提供强有力的支持。这一功能不仅增强了系统对设备状态的监控能力，还显著提升了故障响应的及时性与有效性。
设备离线统计功能主要包括企业名称、总数、离线数、离线率、离线摄像头清单、负责人、电话等信息。
功能点支持通过企业名称筛选数据，支持统计摄像头离线时间、本次累计离线时长等数据，支持在线处理异常记录信息。</t>
  </si>
  <si>
    <t>识别模型配置</t>
  </si>
  <si>
    <t>建设识别模型配置功能，用于针对摄像头监管内容不同，实现配置摄像头识别不同的模型及预警阈值；可针对摄像头监控画面不同，实现对摄像头内重点区域做标识，识别标识区域内的AI模型。
模型配置功能主要包括识别规则、默认置信度、识别频率、识别区域、识别时间、屏蔽区域等信息。
功能点支持单个监控设置、批量设置等操作。</t>
  </si>
  <si>
    <t>个</t>
  </si>
  <si>
    <t>识别规则库</t>
  </si>
  <si>
    <t>建设识别规则库功能，用于针对不同模型，可分别配置模型的识别规则库，支持对识别模型进行识别频率配置、预警结果的合并策略配置，有助于节省算力资源并有效地降低无效报警。
识别规则库功能主要包括规则名称、规则描述、识别频率、抽帧张数、识别时间、关联模型、重叠过滤、报警规则、报警级别、报警延迟、报警合并、关联报警类型等信息。
功能点支持查询、新增、编辑、删除、复制规则等操作。</t>
  </si>
  <si>
    <t>视频预警管理</t>
  </si>
  <si>
    <t>建设视频预警管理功能，用于实现AI模型预警信息的统计、展示和操作，有效辅助工作人员进行预警研判。
视频预警管理功能主要包括所属节点、摄像头编码、摄像头名称、所属标签、模型、预警内容、预警次数、预警时间、最后预警时间、预警状态、处理人、处理时间等信息。
功能点支持报警提醒，支持通过设备资产、摄像头名称、预警状态、模型、预警来源、日期对数据进行筛选，对视频识别的信息可进行人工确认，确认非误报后进行报警数据的推送，配置等操作。</t>
  </si>
  <si>
    <t>预警图片</t>
  </si>
  <si>
    <t>建设预警图片功能，通过图片形式汇总显示所有“未确认”状态的报警图片，点击图片可直接查看报警详情信息，对未确认的报警结合巡检结果进行人工判断，确定是否为误报或确认报警，并进行相应操作，方便用户快速处理未确认的报警信息。
预警图片信息主要包括报警图片、所属节点、摄像头名称、负责人、报警级别、报警内容、报警时间等信息。
功能点以图片列表的形式展示报警信息。提供管理用户对报警的查看和处理操作。</t>
  </si>
  <si>
    <t>建设客户端管理功能，通过上传和维护客户端版本信息，方便用户快速更新最新版本客户端，提高用户体验。
客户端管理信息主要包括版本号、类型、版本描述、是否发布、是否强制更新、创建时间等信息。
功能点以列表的形式展示客户端版本信息。提供管理用户对客户端版本的查询、新增、编辑、下载和删除操作。</t>
  </si>
  <si>
    <t>系统配置</t>
  </si>
  <si>
    <t>建设系统配置功能，通过维护推送配置和服务地址，方便此应用系统快速对接其他应用系统，实现数据互通共用。
系统配置信息主要包括推送配置和服务地址，推送配置包括类型、名称、报文、状态信息，服务地址包括综合平台、抽帧服务、AR标注端信息。
功能点以tab页的形式展示。实现管理用户对推送配置和服务地址的快速配置。</t>
  </si>
  <si>
    <t>用户操作记录</t>
  </si>
  <si>
    <t>建设用户操作记录功能，旨在全面、详细地展示用户的各项操作行为，包括但不限于登录、注销、配置更改、报警处理等关键动作。这一功能不仅增强了系统的透明度与可追溯性，还为企业提供了宝贵的数据资源，用于优化用户体验、提升系统安全性与运行效率。
用户操作记录功能主要包括操作时间、用户名称、操作模块、操作内容等信息。
功能点支持通过操作时间、用户名称、操作模块、操作内容筛选查看数据，同时支持导出操作记录。</t>
  </si>
  <si>
    <t>字典管理</t>
  </si>
  <si>
    <t>建设字典管理功能，旨在实现系统中各类数据项、状态码、配置参数等标准化信息的集中管理与维护。这一功能不仅提升了系统的灵活性与可扩展性，还显著增强了数据的一致性与准确性，对于优化用户体验、提升系统运行效率与数据安全性具有重要意义。
字典管理功能主要包括字典编码、字典名称、字典值等信息。
功能点支持通过字典编码、字典名称筛选查看数据，同时支持字典的编辑操作。</t>
  </si>
  <si>
    <t>实时监控</t>
  </si>
  <si>
    <t>实时监控树</t>
  </si>
  <si>
    <t>建设实时监控功能，用于通过设备资产树形式展示所有监管的摄像头，可通过节点或名称筛选摄像头，支持调取摄像头的实时监控进行预览，可通过1、4、9、12画布切换到不同分屏形态查看。
实时监控功能主要包括设备资产树、视频播放区域、底部操作栏等信息。
功能点支持点击监控进行预览、左侧资产树收起/展开、手动生成报警、关闭视频、单屏/多分屏查看视频、显示/隐藏AR标注信息、关闭所有视频等操作。</t>
  </si>
  <si>
    <t>收藏</t>
  </si>
  <si>
    <t>建设收藏功能，用于将不同企业不同区域的重要的监控，添加到一个文件夹下，方便寻找和预览。
收藏功能主要包括收藏夹和监控列表信息。
功能点支持收藏夹的新增、修改、删除、查看、添加监控等操作。</t>
  </si>
  <si>
    <t>轮询</t>
  </si>
  <si>
    <t>建设轮询功能，用于建立视频监控轮询组，这一功能的开发旨在通过智能化的循环播放机制，对多个关键监控点进行持续、高效且有序的监控。通过轮询组的设置，系统能够自动切换并展示不同监控点的实时视频，无需人工干预，从而大大提升了监控效率与响应速度。
轮询功能主要包括轮询名称、分屏方式、播放间隔、监控列表等信息。
功能点支持轮询的新增、修改、删除、查看、添加监控等操作。</t>
  </si>
  <si>
    <t>录像回放</t>
  </si>
  <si>
    <t>建设录像回放功能，用于通过设备资产树形式展示所有监管的摄像头，可通过节点或名称筛选摄像头，选择开始时间和结束时间，支持调取摄像头的录像回放进行预览，可通过1、4、9、12画布切换到不同分屏形态查看。
录像回放功能主要包括设备资产树、视频播放区域、底部操作栏等信息。
功能点支持点击监控进行录像回放、左侧资产树收起/展开、手动生成报警、关闭视频、单屏/多分屏查看视频、关闭所有视频等操作。</t>
  </si>
  <si>
    <t>建设报警上屏功能，用于视频报警的研判与处理，预警视频实时推送至报警上屏页面，可一键处理预警为“误报”或“确认报警”。
报警上屏信息主要包括视频实时预览画面和模型报警信息。
功能点以3x4表格的形式展示。实现管理用户对视频报警的快速研判和处理操作。</t>
  </si>
  <si>
    <t>建设预警记录功能，用于统计并展示系统产生的预警信息，默认显示未确认状态的预警，可查看预警详情内容、预警时刻的视频监控，根据判断操作误报或确认报警。
预警记录主要报警图片、所属节点、摄像头名称、负责人、报警级别、报警内容、报警时间等信息。
功能点以3x4表格的形式展示。实现管理用户对视频报警的快速查询和处理操作。</t>
  </si>
  <si>
    <t>设置</t>
  </si>
  <si>
    <t>建设设置功能，用于更加方便快捷地使用客户端，这一功能的优化旨在提升用户体验的灵活性和个性化程度。通过丰富的设置选项，用户可以根据自己的使用习惯和需求，从而打造出一个既符合个人偏好又高效便捷的操作环境。
功能点支持修改、查看等操作。</t>
  </si>
  <si>
    <t>单点式气体传感器</t>
  </si>
  <si>
    <t xml:space="preserve">建立园区单点式气体传感器管理模块，实现对园区单点式气体传感器设备的设备编码、设备运行状态、覆盖半径（M）、经度、纬度、监测气体等信息的录入及维护查询。
</t>
  </si>
  <si>
    <t>大范围速扫设备管理</t>
  </si>
  <si>
    <t>建立园区大范围速扫设备管理模块，实现对园区大范围速扫设备设备的设备编码、设备运行状态、覆盖半径（M）、经度、纬度等信息的录入及维护，支持按照设备状态、监测气体等维度进行快速查询。</t>
  </si>
  <si>
    <t>气云成像设备管理</t>
  </si>
  <si>
    <t>建立园区气云成像设备管理模块，实现对园区气云成像设备的设备编码、设备运行状态、覆盖半径（M）、经度、纬度等信息的录入及维护，支持按照设备状态、监测气体等维度进行快速查询。</t>
  </si>
  <si>
    <t>在线监测</t>
  </si>
  <si>
    <t>汇聚园区公共区域易燃易爆有毒有害气体监测设备实时监测数据，支持监测数据的在离线状态、报警状态的查看，支持查看监测气体的实时监测数据，支持历史数据查询。</t>
  </si>
  <si>
    <t>设备名称</t>
  </si>
  <si>
    <t>规格参数</t>
  </si>
  <si>
    <t>合计</t>
  </si>
  <si>
    <t>智慧安防数据中心</t>
  </si>
  <si>
    <t>处理器：1*Hygon3350(8核16线程，3.0GHz)；处理器类型：海光
内存：1*16GB；内存插槽数：4个
标配硬盘：1*（3.5寸7.2KSATA）4TB；硬盘扩展：4个3.5英寸硬盘槽位
RAID卡：可选配支持RAID0、1、10、5、50、6、60等
GPU卡：支持2张单宽半高半长GPU卡（如T4）
管理网口：1*GE；业务网口：2*GE；PCI-E插槽：2个
视频输出接口：1个后置VGA接口；USB接口：2个前置USB接口+2个后置USB接口
电源功率：500W；电源输入：AC:110V/220V</t>
  </si>
  <si>
    <t>综合安防业务基础包</t>
  </si>
  <si>
    <t>设备管理:支持接入IPC、NVR、人脸门禁、显控设备、出入口设备、雷达设备、智能分析设备、可视对讲设备、报警主机、访客设备（第三方访客机）、巡更设备、消防主机、动环主机
支持查看设备具体信息：名称、IP地址、设备型号、设备状态等信息
支持批量导出、批量修改进行更多操作
支持ONVIF协议、GB/T28181国标协议、GA/T1400视图库协议、第三方协议
支持第三方厂商报警、门禁、巡更等各类设备相关协议
设备接入支持IP+端口、域名+端口、EZDDNS、UNP、DA网关（第三方协议）
组织管理:支持创建、修改、删除、查询组织
支持组织层级管理
授权管理:支持授权激活
支持导出host文件、导入和查看License信息
支持License反激活
用户登录:支持登录失败次数限制，用户登录失败超过5次锁定该IP，5分钟后解锁
用户管理:支持用户的增删改查
支持优先级配置，用于云台控制优先级判断
支持为用户绑定/解绑角色
支持查看用户列表，包含用户信息
支持查看用户在线状态
支持用户修改密码，修改需校验原密码
支持管理员重置其他用户密码，直接配置密码，无需校验
密码管理:默认支持强密码策略
支持友好密码策略
角色管理:支持角色的增删改查
支持为角色分配权限，支持对角色配置一级菜单、二级菜单的权限，配置权限后，用户只允许看到有权限的菜单
支持面向资源的权限分配，根据关联组织进行权限分配
支持一个用户可以分配一个或多个角色
支持查看角色列表
最大支持1024个权限
服务器管理:支持管理存储服务器
支持管理流媒体服务器
支持管理备份服务器
支持管理数据服务器
图上操作:支持快速搜索设备，并在地图定位设备所在位置
支持查看本系统内的各类业务报警和设备报警，支持根据报警级别、报警类型筛选
运动轨迹:支持人员、车辆运动轨迹查询
图上报警:支持查看本系统内的各类业务报警和设备报警，支持根据报警级别、报警类型筛选
支持查看地图上各前端设备点位状态及设备操作（不同设备类型支持操作模式不同，类似布撤防，消除报警等）
支持查看报警在地图上的点位、该点位的实况/回放/图片、报警信息支持统计今天报警数据
地图类型:支持图片地图、GIS地图和GIS在线地图
图片支持JPEG、JPG、和BMP格式，最大分辨率支持8190*8190
3D地图模型支持gltf和3dtiles格式，文件最大支持512M
远程访问:支持APP客户端P2P链接
云对讲:支持访客呼叫边端室内机
支持门口机转呼APP/小程序
云停车:支持远程录入车辆
云边数据同步:支持人员信息、部门信息同步
资源同步:支持设备资源、组织资源同步
云实况:支持小程序查看视频实况
云门禁:支持门禁权限管理
云访客:支持访客远程录入
支持访客远程审核</t>
  </si>
  <si>
    <t>项</t>
  </si>
  <si>
    <t>视频管理基础包</t>
  </si>
  <si>
    <t>视频级联:支持实况、回放、语音业务级联
级联云台控制:支持云台操作、预置位调用、巡航调用
轮巡资源:支持通道、视图轮巡
支持轮巡资源增删改查
实况窗口:支持一主三辅，最大4个实况窗口
实况操作:支持单通道实况
支持视图实况
支持轮巡实况
实况恢复:支持客户端重启、设备重启、服务重启后自动恢复实况
抢球联动:支持手动跟踪、自动跟踪
视图:支持视图增删改查
收藏夹:支持收藏夹增删改查
码流清晰度:支持主流、辅流、第三流
录像下载到PC:下载格式，支持MP4格式和TS格式
多路录像下载，最大支持2路并发
支持查看录像下载任务，进度
支持下载暂停、终止
支持下载重试与恢复
回放控制:启动、停止、暂停、继续
倍速回放（16×，8×，4×，2×，0.5×，0.25×，0.125×，-1×、-2×、-4×、-8×，-16×））
点击调整进度、拖动调整进度、进度条缩放、单帧播放、逐帧播放、一键跳播、支持多路同步回放
录像锁定
录像标签
录像源:支持查看设备录像
支持查看中心存储录像
支持查看网络存储录像
支持查看视频文件录像
录像检索:支持按时间检索
支持按报警类型检索
支持按对象类型检索
支持检索锁定录像
支持按录像标签检索
随路音频:设备端音频格式AAC/G711a/G711u
语音广播:支持设备广播
支持通道广播
客户端音频格式G711u
语音对讲:支持设备对讲
支持通道对讲
设备端音频格式AAC/G711a/G711u
鱼眼矫正:支持鱼眼矫正，安装模式：顶装、壁装或底装；显示模式：360°全景、180°全景、鱼眼、PTZ
数字放大:支持实况回放中视频数字放大
本地录像:支持手动启动/停止本地录像
支持录像文件名自定义
支持存储为MP4、TS格式文件
音量控制:支持实况回放中对视频音量控制
支持本地抓拍:实况、回放中支持单张抓拍和连续抓拍
本地文件回放:支持MP4格式和TS格式
传输协议:支持UDP、TCP、自适应
媒体服务选择策略:支持自适应、直连优先
巡航配置:轨迹指令持续时间，取值范围：5-300秒，默认10秒，支持一直转动
预置位停留时间设置，取值范围：5-30秒，默认10秒
巡航计划配置，可按周，按日进行配置
守望位:支持守望位配置
支持守望位计划配置
控制权管理:云台抢占，高级别抢占低级别
同级别抢占策略配置
云台锁定
云台自动释放
云台控制:支持拉框放大缩小协议
支持3D定位
支持配置预置位，单个相机最大支持255个
支持预置位同步（获取预置位）
支持配置看守位（现叫守望）
支持云台控制转向
支持云台锁定和解锁
支持设置云台转速
支持变倍
支持聚焦
支持预置位巡航
支持轨迹巡航
支持巡航启停
支持光圈调整
支持雨刷的开启/关闭
备份配置:支持备份位置、计划、内容配置
存储计划管理:支持存储计划查看、删除、使能、停止
录像存储:支持手动存储
支持按计划存储
备份任务:支持查看、暂停、终止备份任务
支持查看正在备份的录像进度
支持备份任务重试与恢复
存储配置:支持存储位置配置，不支持云端设备，UNP设备
支持存储计划配置
支持存储码流配置
支持存储策略配置
支持存储留存期配置
虚拟LED功能配置:支持LED字体、行数、长度、滚动速度、滚动模式、对齐方式、透明度配置
网络键盘控制:支持键盘控制实况上墙
支持键盘控制云台
轮巡控制:支持启动、停止、暂停、上一个、下一个操作
电视墙类型:解码拼控电视墙和多解码器电视墙
实况上墙:支持单通道、场景、轮巡、视频源上墙
回放上墙:支持回放上墙
支持回放进度控制
电视墙配置:窗口操作：支持窗口开、关、漫游、叠加、放大、缩小、置顶、置底、分屏、全屏配置
场景配置
拼控轮巡配置
拼控轮巡计划配置
支持电箱控制：打开屏幕、关闭屏幕、定时开关屏幕
电视墙管理:支持电视墙增删改查
支持电视墙布局设置，分屏设置1-10、13、16分屏数
支持电视墙预览</t>
  </si>
  <si>
    <t>门禁管理基础包</t>
  </si>
  <si>
    <t>卡片管理:支持人员开卡、退卡
人脸库:支持人脸图片校正
支持人脸特征值提取
人员管理:支持人员信息录入，包括人员基础信息、人脸图片、卡片信息、房屋信息、指纹信息、人群标签
支持人员自定义属性字段
部门管理:支持部门创建、修改、删除和查询
过人记录:支持按时间、设备、属性、人员检索门禁过人记录数据
支持同步设备过人记录
门禁高级应用:支持胁迫码开门
支持开门参数配置：开门超时时间、超次认证报警次数、异常开门报警配置
支持常开常闭
计划模板:支持计划模板增删改查
支持假日模板
核验方式:支持刷脸、刷卡、指纹、密码核验
权限组管理:支持权限组增删改查
支持权限下发，默认自动下发，也可手动下发
支持按人员授权
支持按门禁/门组授权
支持按部门授权
支持按楼栋授权</t>
  </si>
  <si>
    <t>访客管理基础包</t>
  </si>
  <si>
    <t>访客审核:移动端访客审核，APP、小程序需启动云边模式
访客预约:移动端访客预约，APP、小程序需启动云边模式
访客信息:支持人脸录入
支持车牌录入（联动出入口管理）
支持配置访客权限
支持访客自定义属性
访客登录:支持访客登记、签离，访客信息支持导出</t>
  </si>
  <si>
    <t>6</t>
  </si>
  <si>
    <t>视频联网模块</t>
  </si>
  <si>
    <t>下级平台对接:支持第三方平台注册，保活，注销，各类资源订阅
支持下级平台设备信息查询
支持下级平台目录查询
支持下级平台状态查询
支持下级域穿NAT接入（仅支持穿1层NAT）
支持下级平台报警接收（协议定义的报警）
上级平台对接:支持双国标上行对接
支持注册，保活，注销
支持上级平台信息配置，IP地址，编码，端口，用户名，密码，注册有效期，心跳有效期，最大心跳超时次数，行政区划代码，sip域等
支持资源共享配置
支持设备上报上级平台
支持目录上报上级平台
支持状态上报上级平台
支持本域资源信息管理（组织，视频通道，报警通道）
支持报警上报上级平台（协议定义的报警）
媒体业务:支持下行设备实况
支持下行设备录像查询
支持下行设备录像回放
支持下行国标设备语言对讲
控制业务:支持下行设备云台转动、变倍、聚焦、光圈控制
支持下行设备预置位设置、调用、删除
支持下行设备巡航启用、停用
支持下行设备雨刷控制</t>
  </si>
  <si>
    <t>7</t>
  </si>
  <si>
    <t>数据联网模块</t>
  </si>
  <si>
    <t>上级视图库对接配置:功能使能,配置使能才能启用，默认不启用
上级视图库信息配置,上级视图库IP，端口，用户名密码
资源共享配置,非视图库设备转化为视图库，配置视图库编码
对接对象:上行对接支持类型，视图库仅做数据上报，不支持布控
上下行支持视图对象类型：人员，人脸，机动车，非机动车
上行对接:支持注册，保活，注销，校时
支持设备/系统对象对象查询
支持订阅、取消订阅、修改订阅时间
图片传输方式：图片、URL
社区网关:社区网关协议使能
通过社区网关部标协议对接上级平台
通过社区网关部标协议对接下级平台
支持静态社区信息(人房车系信息)上报
支持动态事件信息上报
资源转换:私有协议转视图库
私有协议转部标
视图库转部标
转换管理:增删改查转换关系，支持按编码，转换类型查询
批量导入导出</t>
  </si>
  <si>
    <t>8</t>
  </si>
  <si>
    <t>园区车辆卡口模块</t>
  </si>
  <si>
    <t>非机动车:支持按时间、设备、属性检索非机动车数据
机动车:支持按时间、设备、属性、报警检索机动车数据
支持以图搜图检索
车辆信息管理:车辆信息增删改查
移动端录入:App及小程序录入
车辆库管理:车辆库增删改查
车辆布控应用:支持违停、测速布控
支持布控任务管理，违章关联禁停
车辆统计:按过车统计
按事件统计，违停、超速等事件，支持加入禁行车车组
按车辆统计，查找该车的相关所有记录
行车轨迹统计，结合地图生成轨迹</t>
  </si>
  <si>
    <t>9</t>
  </si>
  <si>
    <t>智能通道-通道授权函</t>
  </si>
  <si>
    <t>路</t>
  </si>
  <si>
    <t>10</t>
  </si>
  <si>
    <t>停车管理基础包</t>
  </si>
  <si>
    <t>车场统计:支持按车场、出入口、车道、分组查询过车记录
支持车流统计
支持场内车查询
车辆分组:支持包期车、禁行车和特种车辆
权限管理:权限组增删改查
停车场管理:支持车场管理
支持出入口管理，绑定呼叫终端
支持车道管理，绑定相机
坐席值守:支持实时过车记录查看
支持车辆比对结果查看
支持远程控制开闸
支持值守对讲</t>
  </si>
  <si>
    <t>11</t>
  </si>
  <si>
    <t>停车管理-车道授权函</t>
  </si>
  <si>
    <t>12</t>
  </si>
  <si>
    <t>48盘位网络存储设备</t>
  </si>
  <si>
    <t>1、CPU处理器：Intel64位多核处理器，CPU主频：4核2.0GHz；
2、磁盘通道数：48，磁盘类型：SATA/SSD；
3、磁盘阵列级别：支持JBOD、RAID0、1、5、6；
4、支持自动空白盘全局热备、专有热备等多种热备方式；
5、单控制器内存：≥8GB，内存类型：DDR4；
6、设备具有不少于3个千兆以太网接口、2个USB3.0接口，1个RS232接口、2个PCIE4.0插槽、1个VGA接口和1个防腐蚀检测预警模块，4U48盘位前面板维护。设备采用AC220V供电；
7、为响应国产化的需求，设备支持欧拉操作系统；
8、设备具有电源、风扇、电池、接口卡模块，支持磁盘、电源、风扇、电池的在线热插拔；
9、设备可通过MiniSASHD(SAS3.0)接口连接扩展柜进行存储扩展，支持9级扩展柜级联；支持在线扩容；
10、设备可接入SATA硬盘（1TB/2TB/3TB/4TB/5TB/6TB/8TB/10TB/12TB/14TB/16TB/18TB/20TB）、SAS硬盘和SSD硬盘，支持不同品牌（希捷、西数、东芝）不同类型磁盘混插；
11、设备支持自动识别磁盘的剩余空间容量；可根据用户的数据存储需求，划分多个容量不同的逻辑卷，并支持在线空间扩展，存储业务正常；可划分1024个逻辑资源卷，单个逻辑资源卷容量为64TB，并可扩容；
▲12、对于记录在存储介质上的视(音)频信息，取出的存储介质应能在同型号的其他设备上正常回放，以保证设备发生故障后记录资料的留存(或复制)。复制后的视(音)频信号，应能在通用设备上回放，并不易被篡改，（提供公安部权威机构检测报告复印件为证）；
▲ 13、在磁盘发生故障导致RAID阵列处于降级/重建状态下，同时写入1000路2Mbps视频流时，数据写入无任何影响（提供公安部权威机构检测报告复印件为证）；
14、.设备支持视频写入不低于1200Mbps，同时转发不低于1200Mbps，同时回放120Mbps；支持图片写入不低于1600Mbps，同时图片下载/读取不低于1600Mbps；
 15、.设备支持录像打标签（最多支持16384个标签），通过标签快速定位播放录像；
▲16、设备支持自定义数据缓存加速管理，根据客户不同的需求，调整R/Wcache参数，包括读写缓存的大小、刷新策略；支持磁盘缓存开启和关闭；支持对存储介质寿命进行查询；当磁盘状态出现异常或磁盘出现故障时进行实时报警，并及时对数据进行恢复；支持慢盘、坏盘检测并告警支持查看磁盘信息（提供公安部权威机构检测报告复印件为证）；
 17、设备支持录像极速（40倍速）、高速（8倍速）下载和普通下载；支持按文件、按时间、按标签下载录像，及查看下载管理；支持同一段录像根据指定规则（固定时间点、时间段）进行分段，可显示分段点的图像，并在同一画面的多窗口中并行回放/下载，对同一前端不同时刻的多段录像合并下载
 ▲18、设备可配置支持1000台设备接入：可配置支持2000路通道接入（含云端设备通道）（提供公安部权威机构检测报告复印件为证）；</t>
  </si>
  <si>
    <t>台</t>
  </si>
  <si>
    <t>13</t>
  </si>
  <si>
    <t>16TB企业级硬盘</t>
  </si>
  <si>
    <t>硬盘尺寸：3.5英寸，硬盘类型：企业级；
硬盘缓存256MB
硬盘转速不小于7200转/分钟
硬盘外部传输速率不小于6Gb/s</t>
  </si>
  <si>
    <t>块</t>
  </si>
  <si>
    <t>14</t>
  </si>
  <si>
    <t>GPU高性能算力节点</t>
  </si>
  <si>
    <t>1.处理器：≥2颗×20核2.1GHz
2.内存：≥2×32GDDR4
3.硬盘：≥2×1.2T10KSAS硬盘
4.Raid卡：独立12Gb/s-Raid卡，支持RAIDO,1,10
5.网卡：≥4×GE+2×10GE(含光模块）
6.PCle卡槽：≥2块CPU专用RISER模组(3×x8(x16slot))+≥1地RISER3模组(1×x8(×16slot)+1×x8)
7.GPU卡：≥4*T416GB
8.电源：冗余电源。</t>
  </si>
  <si>
    <t>15</t>
  </si>
  <si>
    <t>终端计算设备</t>
  </si>
  <si>
    <t>8核16线程/16GB/256GBSSD/1TBHDD/win11/24寸显示器</t>
  </si>
  <si>
    <t>16</t>
  </si>
  <si>
    <t>1.CPU≥(16核3.4GHz24线程)
2.内存≥32G(DDR4/2933)，至高可扩展至128G
3.硬盘≥1TM.2SSD固态+4THDD机械硬盘5400RPM
4.显卡≥RTXA200012G，渲染专业图形独立显卡
5.主机接口：≥4个USB3.1，2个≥USB2.0，标配DP/HDMI，音频输入输出接口
6.随配USB键鼠套装
7.电源650W+
8.显示器≥27英寸/2K分辨率/IPS防蓝光，支持旋转升降/Type-C接口/节能认证</t>
  </si>
  <si>
    <t>二</t>
  </si>
  <si>
    <t>广告门</t>
  </si>
  <si>
    <t>使用寿命:300万次
材质:冷轧钢板与方管
开门保持时间:0~60秒
开关门速度:2~100秒
额定功率:50W（玻璃款含灯箱）
尺寸:（1170-1800）mm*169mm*1615mm（标配3根延长栏杆）
广告画面尺寸:1134mmX740mm
通道宽度:870~1500mm可调
工作湿度:30%～80%（无凝露）
工作温度:-20℃~45℃
配置防夹雷达，工作频率:24.125GHz</t>
  </si>
  <si>
    <t>人脸立柱</t>
  </si>
  <si>
    <t>人脸立柱安装</t>
  </si>
  <si>
    <t>卡口摄像机（含逆行抓拍）</t>
  </si>
  <si>
    <t>500万像素图像传感器，靶面尺寸≥1/1.3英寸
支持定焦镜头、P-iris高清步进光圈镜头、DC-IRIS变焦镜头
支持外接GPS、北斗模块，可在设备信息界面查看设备经纬度信息。
图像分辨率≥2560×1920，分辨力≥1500TVL，帧率1-50帧可调
可支持对港澳双车牌识别检测并抓拍，识别前后车牌不一致，并输出广东车牌+澳门/香港车牌信息
设备支持视频、地感线圈、雷达触发方式中的一种或多种，且可通过WEB界面配置，同时支持视频与雷达、线圈检测自动切换功能。在以上触发方式下，白天捕获率≥99.9%、晚上捕获率≥99%
可识别7种车牌颜色，包括蓝、黄、黑、白、绿、黄绿双色、渐变绿色，可识别14种车身颜色，包括黑、白、灰、红、绿、蓝、黄、粉、紫、棕、橙、青、金、银灰
护罩玻璃透光率≥99%
支持机动车压线、开车打电话、不系安全带、逆行、占用应急车道、占用公交车道、占用非机动车道等多种违法，捕获率≥99%，识别准确率≥99%
支持不系安全带检测功能，捕获率应≥99%，识别准确率应≥99%
支持对机动车、非机动车、行人的结构化数据输出
支持车型识别，种类≥49种；支持识别车辆车标，种类≥450种，识别准确率≥99%；支持车辆子品牌识别并显示相应的年款，车头≥7500种，车尾≥3900种
可外接LED显示屏显示信息应包括提示信息、通过车辆信息和违法信息；并可设置颜色区分过车信息和违法信息。显示机动车号牌信息时，车辆号牌最后一位以“*”字符代替
防护等级≥IP67，提供相关权威机构检测报告为证
设备护罩支持侧开方式
工作温度-50℃～+90℃</t>
  </si>
  <si>
    <t>测速雷达</t>
  </si>
  <si>
    <t>1.车辆定位精度±50cm；
2.测速范围达到2-350km/h；
3.捕获率≥99.4%
4.具有WIFI调试功能（需提供公安部权威机构检测报告证明）
5.测速精度误差-0.1km/h-0km/h之内；
6.供电方式DC12V；
7.防护等级IP66</t>
  </si>
  <si>
    <t>补光灯</t>
  </si>
  <si>
    <t>1.24颗大功率暖光LED光源
2.补光距离:LED灯16~29米；气体灯18~32米
3.使用寿命:不小于1000万次
4.防误触发功能，当1s内触发≥5次时，将被锁定，30s后可被再次触发
5.触发方式：脉冲触发方式，可通过电平量触发或开关量触发
6.发光角度：补光灯的发光角度可设置为7.5°
7.闪光持续时间：LED光源闪光持续时间在1ms-2.2ms范围内可设；氙气光源闪光时间在180ms-700ms范围内可设；氙气灯和LED灯的亮度在1-8级可设。
8.高低温：温度-40℃-80℃（±3℃），持续时间24H，可正常工作</t>
  </si>
  <si>
    <t>智能终端管理盒</t>
  </si>
  <si>
    <t>1.具有不少于20个10M/100M/1000M自适应RJ45网络接口、2个1000M光纤接口、2个RS232接口、2个RS485接口、2个USB3.0接口并向下兼容USB2.0、1个音频输入接口、1个音频输出接口、2个报警输入接口、2个报警输出接口、1个HDMI接口（需提供公安部权威机构检测报告证明）
2.支持最大接入12路分辨率为4096×2160的摄像机；
3.支持在不同状态有对应的指示灯提示，具有电口状态指示灯、光口状态指示灯、硬盘指示灯、报警指示灯、运行指示灯、加热指示灯（需提供公安部权威机构检测报告证明）
4.支持将摄像机上传的2张或3张或4张或6张图片合成为一张图片，并可配置图片合成顺序；
5.支持接入4块3.5寸SATA硬盘，支持硬盘SMART检测和坏道检测，支持RAID0、RAID1、RAID5阵列，支持手动录像、定时计划录像；
6.支持在高速服务区模式下，通过对进出车辆车牌信息和停车位总数进行计算，得出服务区剩余车位（需提供公安部权威机构检测报告证明）
7.当终端录像主机与摄像机断开，网络恢复后可将断网时间段内的图片和视频继续上传终端录像主机；与服务器断开，当网络恢复后可将断网时间段内的图片和视频继续上传服务器；
8.支持按卡口（抓拍地点）、时间、车速、车道号、车牌号码（含无牌车）、号牌颜色、车身颜色、车辆类型、号牌种类、行驶方向、上传状态进行图片检索查询；
9.支持连接信息屏，并发布提示信息、过车信息和违法信息；
10.当数据库文件由于断电等原因损坏后，可以通过网页手动控制数据库修复，恢复过车数据査询功能（需提供公安部权威机构检测报告证明）
11.支持进行网络延时及丢包测试，并可设置测试地址及测试包大小；具有网络抓包功能，并可根据IP地址及端口对抓到的报文进行过滤；支持网络流量动态显示并查询（需提供公安部权威机构检测报告证明）
12.支持双网卡，可配置双网互连或双网隔离下双IP信息；支持IPv6组网；
13.支持IP地址过滤功能，可手动配置黑白名单；支持802.1x认证、ARP防攻击、视频水印等安全防护功能（需提供公安部权威机构检测报告证明）
14.支持NTP校时功能，可自定义NTP服务器IP地址、端口及更新间隔等参数；
15.支持在温度范围为-40℃～+70℃的环境下正常工作；
16.内置不少于4T存储；</t>
  </si>
  <si>
    <t>8口工业及激光交换机</t>
  </si>
  <si>
    <t>8口，整机交换容量≥30Gbps，包转发率≥30Mpps</t>
  </si>
  <si>
    <t>收发器专用机箱</t>
  </si>
  <si>
    <t>1.名称：16槽光纤收发器机架
2.参数：产品结构：2U机架式、电源配置：双电源、电源输入：AC220V1.2A、电源输出：5VDC12A、工作温度：0℃～50℃、散热方式：风扇散热。</t>
  </si>
  <si>
    <t>48口交换机</t>
  </si>
  <si>
    <t>1.名称：48口千兆
2.参数：交换容量：432Gbps/4.32Tbps、电源：内置电源。</t>
  </si>
  <si>
    <t>光纤收发器</t>
  </si>
  <si>
    <t>1.名称：插卡式千兆单模单纤收发器
2.参数：电源输出：机架式电源、传输速度：千兆、光纤接口：SC、光模块：单模单纤。</t>
  </si>
  <si>
    <t>终端服务设备</t>
  </si>
  <si>
    <t>平方米</t>
  </si>
  <si>
    <t>周界摄像头</t>
  </si>
  <si>
    <t>1、1/2.7英寸400万像素COMS传感器，分辨率≥2560*1440，帧率≥30fps
2、彩色最低照度≤0.0005lx；黑白最低照度≤0.0001lx
3、内置3颗红外灯和4颗暖光灯，可在不同的工作模式下，进行红外灯和暖光灯的切换
4、镜头和补光采用上下布局和分舱体设计，减少蚊虫对画面干扰
5、亮度信噪比≥60dB，宽动态范围≥105dB
6、内置1个拾音器和3W内置扬声器，具有≥15米远程拾音能力，支持双向语音对讲和单向语音广播功能
7、支持≥8行OSD，可滚动显示，可设置字体大小、颜色、描边、背景、空心等样式，可叠加图片格式的OSD
8、支持≥8个隐私遮盖和≥8个ROI；支持自动切换算法透雾和光学透雾；支持数字降噪；支持强光抑制
9、支持MJPEG、H.264、H.265、U-code等视频编码格式；静态场景中相同图像质量下，开启智能编码后码率可节省码流不少于92%
10、支持移动侦测功能，当目标移动时，可在客户端发出报警提示
11、支持越界检测、进入区域、离开区域、区域入侵、徘徊检测、快速移动、人员聚集、持停车检测、物品搬移、物体遗留，当报警触发时，相机则进行声光告警联动
12、支持人脸抓拍功能，可对经过设定区域的行人进行人脸检测和人脸跟踪，当检测到人脸后，可抓拍人脸图片，抓拍图片数量以及人脸小图可设置，并发检出和抓拍不少于8张人脸图片
13、支持友好密码，同一网段的地址可使用出场密码登录和访问，跨网段的地址只能使用复杂度高的密码登录和访问
14、支持黑白名单，可允许≥32个IP地址访问，可禁止≥32个IP地址访问
15、支持视频内容保护，可对视频图像码流进行随机混淆处理，只有经过授权并具有解码密钥的用户才能通过平台软件正常播放、回放和下载摄像机回传的视频数据
16、支持RJ4510M/100M自适应以太网电口，≥25%丢包网络环境下播放效果良好
17、支持≥512G的前端SD卡存储，支持热插拔，支持前端断网缓存补录
18、支持≥1个告警输入接口，≥1个告警输出接口；≥1个音频输入接口，≥1个音频输出接口
19、支持DC12V±35%、PoE供电，支持电源返送
20、工作温度至少满足-40℃~75℃
21、工作湿度至少满足5%~95%RH(无冷凝)；
22、外壳防护符合IP68</t>
  </si>
  <si>
    <t>激光云台</t>
  </si>
  <si>
    <t>材质：不锈钢304
防护等级：IP68
水平转动：360°
垂直转动：+90°~-90°
水平转动速度：0.1~40°/S
垂直转动速度：0.1~40°/S
安装方式：固定支架、基座、立柱
电气指标
输入电压：220VAC DC24V
输入电压范围：±10%
工作电流：＜500mA(220VAC)功耗：约110W
通讯方式：RS-485
通讯速率：自适应
通讯协议：PELCO-D/PONVIF2.0
红外距离：15-300米
预置位数量：256
预置位精度：≤0.1°
电气连接：3芯电缆连接电源，2芯屏蔽电缆连接控制信号，同轴电缆输出视频信号 或RJ45
激光器：NEL（日本）</t>
  </si>
  <si>
    <t>违停球</t>
  </si>
  <si>
    <t>传感器靶面:1/1.8"
最高分辨率:2688*1520
像素:400万
焦距:6~240mm
倍率:40X
补光模式:红外补光
补光距离:250m
最低照度:0.0003lux（F1.2，AGCON，彩色）
0.0001lux（F1.2，AGCON，黑白）
电子罗盘:支持
违法检测:违法停车、压线、逆行、越线、倒车、掉头、异地车牌、占用专用车道
违法检测场景:16个，支持按计划巡航、轮询检测
机动车属性识别:号牌识别、号牌颜色识别、车身颜色识别、车型识别
证据链:可灵活配置，支持违法证据图片数目、类型、抓拍时间间隔、合成方式自定义设置
风扇/散热:支持
音频输入:1路
音频输出:1路
告警输入:7入
告警输出:2出</t>
  </si>
  <si>
    <t>车牌车速提醒一体机</t>
  </si>
  <si>
    <t>检测距离:15-250m测速精度:-4~0km/h测速范围:0-250km/h工作频段:80GHz分辨率:车牌显示区域：960mm*160mm;
车速显示区域：640mm*320mm发布内容:可发布过车、超速和提示信息，并以不同颜色区分屏幕亮度:≥6000cd/㎡，界面可调亮度像素点间距:10mm抱箍尺寸:适配φ120~160mm立柱防护等级:IP54重量:40kg尺寸:1500mm*1050mm*81mm通信接口:1路以太网电口工作湿度:5-95%RH工作温度:-30℃~70℃功耗:70w工作电压:AC220V±25%帧率:最大50帧车牌识别:支持蓝、黄、黄绿双色、渐变绿色等多种车牌识别检测范围:双车道图像分辨率:2880*1620镜头类型:12mm定焦</t>
  </si>
  <si>
    <t>流量监测设备</t>
  </si>
  <si>
    <t>17</t>
  </si>
  <si>
    <t>点式甲烷传感器</t>
  </si>
  <si>
    <t>检测气体甲烷
检测原理催化燃烧式（可燃）
采样方式自然扩散
传感器类型数字免标定模组
工作电压DC24V±6V
功耗≤2.5W
报警偏差±3%LEL
响应时间T90≤20s(可燃)/≤60s(毒气/氧气)
输出信号4～20mA
开关量继电器*3（含1个独立有源输出，2个无源）
工作方式连续监测
操作方式IR07型红外遥控器
状态指示黄色故障指示灯、红色报警指示灯、绿色正常监视状态指示灯
工作温度－40℃～70℃(可燃)/－20℃～50℃(毒气/氧气)
工作湿度≤95%RH无结露
环境压力86KPa～106KPa
防护等级IP66/IP67
防爆方式隔爆型
防爆等级ExdbIICT6Gb/ExtbIIICT80℃Db
ExdbiaIlCT6Gb/ExtbIIICT80℃Db
外壳铝合金
外形尺寸130mm×154mm×95mm
整机重量＜1.2kg
防爆连接螺纹NPT3/4
使用电缆RVVP4*0.75
探测器与主机间最大距离≤1000m（探测器与控制器间）
传感器使用寿命3年（催化传感器）/2年（电化学传感器）/5年（红外传感器）</t>
  </si>
  <si>
    <t>18</t>
  </si>
  <si>
    <t>点式VOC传感器</t>
  </si>
  <si>
    <t>检测气体VOC
检测原理PID
采样方式自然扩散
传感器类型数字免标定模组
工作电压DC24V±6V
功耗≤2.5W
报警偏差±3%LEL
响应时间T90≤20s(可燃)/≤60s(毒气/氧气)
输出信号4～20mA
开关量继电器*3（含1个独立有源输出，2个无源）
工作方式连续监测
操作方式IR07型红外遥控器
状态指示黄色故障指示灯、红色报警指示灯、绿色正常监视状态指示灯
工作温度－40℃～70℃(可燃)/－20℃～50℃(毒气/氧气)
工作湿度≤95%RH无结露
环境压力86KPa～106KPa
防护等级IP66/IP67
防爆方式隔爆型
防爆等级ExdbIICT6Gb/ExtbIIICT80℃Db
ExdbiaIlCT6Gb/ExtbIIICT80℃Db
外壳铝合金
外形尺寸130mm×154mm×95mm
整机重量＜1.2kg
防爆连接螺纹NPT3/4
使用电缆RVVP4*0.75
探测器与主机间最大距离≤1000m（探测器与控制器间）
传感器使用寿命3年（催化传感器）/2年（电化学传感器）/5年（红外传感器）</t>
  </si>
  <si>
    <t>19</t>
  </si>
  <si>
    <t>点式硫化氢传感器</t>
  </si>
  <si>
    <t>检测气体硫化氢
检测原理电化学
采样方式自然扩散
传感器类型数字免标定模组
工作电压DC24V±6V
功耗≤2.5W
报警偏差±3%LEL
响应时间T90≤20s(可燃)/≤60s(毒气/氧气)
输出信号4～20mA
开关量继电器*3（含1个独立有源输出，2个无源）
工作方式连续监测
操作方式IR07型红外遥控器
状态指示黄色故障指示灯、红色报警指示灯、绿色正常监视状态指示灯
工作温度－40℃～70℃(可燃)/－20℃～50℃(毒气/氧气)
工作湿度≤95%RH无结露
环境压力86KPa～106KPa
防护等级IP66/IP67
防爆方式隔爆型
防爆等级ExdbIICT6Gb/ExtbIIICT80℃Db
ExdbiaIlCT6Gb/ExtbIIICT80℃Db
外壳铝合金
外形尺寸130mm×154mm×95mm
整机重量＜1.2kg
防爆连接螺纹NPT3/4
使用电缆RVVP4*0.75
探测器与主机间最大距离≤1000m（探测器与控制器间）
传感器使用寿命3年（催化传感器）/2年（电化学传感器）/5年（红外传感器）</t>
  </si>
  <si>
    <t>20</t>
  </si>
  <si>
    <t>核心交换机</t>
  </si>
  <si>
    <t>1、交换容量≥598Gbps、包转发率≥252Mpps
2、接口要求：48个10/100/1000电口，4个万兆接口；配置冗余电源、冗余风扇；
3、支持L2～L4包过滤功能，提供基于源MAC地址、目的MAC地址、源IP地址、目的IP地址、端口、协议、IPToS、802.1P优先级、VLANID、SVLANID、VLAN范围等过滤
4、支持静态路由、RIP、OSPF、BGP、IS-IS等路由协议
5、支持MAC地址自动学习和老化，支持静态、动态和黑洞MAC地址表项；MAC地址≥16K
6、支持端口聚合，最多支持124个聚合组，每个聚合组最大支持8个端口聚合；
7、VLAN特性最大VLAN数(不是VLANID)≥4094；
8、支持IGMPSnooping、Proxy、Filter和FastLeave；支持跨组播VLAN复制；支持三层组播协议PIM-SM和PIM-DM；
9、支持STP、RSTP、MSTP；支持BPDU保护、跟保护、环路保护和BPDUTunnel；支持跨设备链路聚合；支持G.8032、R-link、VRRP，50ms级保护倒换
10、支持端口镜像和远程端口；支持SNMP；
11、工作环境：工作温度：-5~55℃；相对湿度：（10~90）%（无凝结）；
12、提供工信部入网证书和检测报告；</t>
  </si>
  <si>
    <t>21</t>
  </si>
  <si>
    <t>存储服务器</t>
  </si>
  <si>
    <t>1、网络存储设备具有3个千兆以太网口、2个USB3.0接口、1个RS232接口、1个VGA接口、1个PCIE插槽和16个硬盘插槽、1个防腐蚀检测预警模块。存储主机采用AC220V供电。
2、产品的外观和结构应符合GB／T9813-2000中4.3的要求数字录像主机应有显示主机状态的灯光指示数字录像主机机壳内应有接线座，外接引线须有数字或字符标识。交流电源引入线，采用插头座或焊接（加防护隔离）形式；外观结构表面应无锈蚀，涂层剥落，毛刺起泡，刮痕沙孔等现象；机械结构、紧固件应无松动；各机械转动部分应灵活，锁定可靠性；各种标志应清晰
3、对于记录在存储介质上的视（音）频信息，取出的存储介质应能在同型号的其他设备上正常回放，以保证设备发生故障后记录资料的留存（或复制）。复制后的视（音）频信号，应能在通用设备上回放，并不易被篡改
4、存储主机可接入4端口千兆以太网卡或2端口万兆以太网卡或4端口万兆以太网卡或2端口MiniSASHD卡（SAS3．0）
5、存储主机可接入SATA硬盘（1／2／3／4／5／6／8／10／12／14TB／16TB）、SAS硬盘和SSD硬盘；支持不同品牌（希捷、西数、东芝）不同类型磁盘混插
6、可通过MiniSASHD（SAS3.0）接口连接扩展柜进行存储扩展；支持在线扩容
7、存储主机具有电源、风扇、电池、接口卡模块，支持磁盘、电源、风扇、电池的在线热插拔
8、存储主机提供BBU电池模块
9、无需流媒体服务器／图片服务器参与，可将视频／图片直接写入存储设备
10、接入城市监控报警联网系统时，应符合GB／T28181-2016中第8章的相关规定
11、摄像机与存储主机之间可通过GB／T28181和onvif协议视频采用流存储方式存储至存储主机
12、存储主机支持JBOD,RAID5,RAID0,RAID1,RAID10,RAID6,RAID50；RAID阵列即建即用；支持全局空白热备，当RAID阵列中硬盘发生故障时，空白硬盘可自动转换为热备盘以替换故障硬盘并自动重建RAID阵列；
可通过存储管理软件设置专有热备盘，RAID中硬盘发生故障时，专有热备盘可自动加入并重建RAID阵列；
可通过存储管理软件对已创建RAID阵列的磁盘进行定位；
可通过存储管理软件设置RAID阵列自动巡检；
当RAID阵列中的一块硬盘拔掉后，X分钟（1～120可动态设置）之内再插上，该硬盘能恢复到原有RAID中，仅做增量数据恢复，RAID阵列在秒级时间内自动恢复正常；
在磁盘发生故障导致RAID阵列处于降级／重建状态下，同时写入512路4Mbps视频流时，数据写入无任何影响；
RAID重建过程中设备重启或异常掉电，供电恢复后，重建过程应自动继续；根据业务压力不同，存储主机RAID阵列可自动动态调整重建速率
13、存储主机可对硬盘S.M.A.R.T信息进行检验，对RAID阵列中S.M.A.R.T信息有异常的硬盘可自动进行数据拷贝及替换
14、存储主机支持硬盘前面板热插拔，硬盘更换槽位后可在存储管理软件界面上显示该硬盘新的槽位位置，且不影响RAID阵列使用；存储主机支持将该设备的RAID阵列磁盘，更换到另一设备后，该阵列在新的设备上可被识别并继续使用，数据不丢失
15、存储主机可将不使用的硬盘自动进行休眠
16、存储主机支持网口聚合、负载均衡；支持多个网口设置同一IP地址，实现数据链路冗余，当其中任意一条或多条链路失效，不影响数据存储；支持Balance－RR／Active－backup／Balance－XOR（layer2）／Balance－XOR（layer3+4）／Broadcast／802．3ad（layer2）／Balance－TLB／Balance－ALB
17、可通过存储管理软件设置定时开关机
18、可通过存储主机接入第三方存储设备，虚拟化后纳入本地RAID管理，从而实现异构存储设备虚拟化和逻辑资源跨设备扩容
19、可通过存储管理软件将SSD盘设置为缓存盘
20、对热点访问数据自动迁移到SSD盘上，提升访问性能，实现数据自动分层
21、可在存储主机上运行多台虚拟机，支持windows／linux等主流操作系统，可安装第三方监控应用平台，流媒体软件及智能分析应用软件
22、可在存储主机上运行多个docker容器，可安装多种业务软件，包括第三方监控流媒体软件等：可通过docker容器实现多个虚拟机之间软件隔离和虚拟操作系统隔离
23、存储主机掉电后BBU电池会继续进行供电，在缓存中的数据应不丢失，可通过数码管显示缓存数据的保存进度，可查看断电前1s的视频录像
24、存储主机提供主BIOS及备BIOS，主BIOS故障时可从备BIOS启动
25、存储主机CPU在不同业务压力下可自动调节主频
26、存储主机风扇在不同温度环境下可自动调节转速
27、存储主机启动时，磁盘可按预设顺序依次上电
28、存储主机异常掉电，供电回复后业务可自动恢复
29、存储主机可通过图形化管理方式、命令行管理方式、多设备集中监控管理工具进行管理
30、客户端管理软件可图形化显示：磁盘状态、RAID状态、RAID容量使用状态、系统CPU、内存、每网口带宽使用率、当前系统中逻辑卷资源的读写流量信息、CPU／主板温度、CMOS电池电压、AUX3.3V电压、BBU电池电压、CPU风扇状态、BBU电池状态、电源状态、系统风扇状态、系统指示灯状态、告警指示灯状态、数码管状态、PCIE插槽状态、BBU电池使用时间、系统风扇转速等
31、存储主机可通过数码管、指示灯、蜂鸣器告警、邮件告警、SNMPTrap、短信等告警方式对IP冲突、网口降速、电源故障、风扇故障、电池故障及RAID故障、磁盘故障、降级RAID无热备盘等进行告警
32、存储主机可通过远程图形界面、USB接口／RS232接口升级；存储管理软件可进行诊断信息收集、时间日志收集、系统配置保存、恢复；存储主机系统故障，更换系统盘或控制板后，无需第三方备份软件，通过导入系统配置即可恢复系统配置
33、当某客户端登录密码输入错误次数超过设定次数，则锁定登录IP并触发告警，在一定时间内都无法登录设备
34、存储主机登录时应提示修改默认密码，提示设置密码复杂度，可设置特殊字符密码
35、可配置支持1000台设备接入；可配置支持2000路通道接入；可配置支持2000路云端设备通道接入
36、支持主机管理24台从机；支持通过国标协议接入上级平台
37、存储主机可在写入512路4Mbps视频流的同时回放52路4Mbps视频流
38、可将多台存储主机配置为集群管理方式，当某台存储主机发生故障时，备用存储主机可替换故障存储主机继续录像，故障恢复后，备用存储主机可将存储的录像回传给故障机
39、支持B／S、C／S客户端；支持手机、PAD移动客户端访问，支持预览／回放／下载／本地录像／抓拍／PTZ等功能，可兼容iOS、Andriod系统；支持多个客户端同时访问平台
40、客户端支持视频流转发、录像回放和下载；支持发送RTSP协议、国标SIP协议实时码流
41、客户端支持多屏应用，同时展现多个业务界面
42、支持前端设备IPC录像同时存储到一体机设备和NVR设备
43、可通过USB接口将重要数据备份至外部存储设备
44、支持满覆盖存储、满即停存储模式；
支持配置阵列／硬盘只读和读写模式；
支持raid阵列业务负载均衡；支持资源盘组模式，一个盘组可包含多个阵列支持设备故障后，将硬盘／阵列安装到相同型号设备后，可正常读取录像数据；
支持资源重配功能，可以重新分配设备资源支持配额存储配置，可给不同通道分配不同的专用存储空间；
支持添加删除时间模板功能，可对定时计划、运动检测、报警计划、运测和报警、运测或报警存储计划统一配置模板；
支持警前录像、警后延时录像功能，时间可配置；
支持存储数据保护功能，当前设备硬盘无法直接从第三方服务器或PC机上读取硬盘数据
45、支持通过时间模板来自定义录像时间，可按周和日覆盖；支持按照不同录像类型来制定录像计划：支持自定义主码流、辅码流录像，第三码流自动默认录像
46、支持跨广域网将远端NVR上的录像备份至一体机上
47、支持对IPC视频通道录像的断网补录功能
48、广域网的IPC、编码器、NVR可通过云端接入设备，统一进行管理、查看、存储；支持云功能，设备注册到云网站后，可以通过公网／手机客户端访问并操作平台内设备；支持通过DDNS域名方式接入前端设备；支持UNP功能，可实现内外网穿越；支持端口映射方式；支持配合CDN服务器或手动填写CDN推流地址实现CDN码流分发功能
49、支持配置1／3／4／5／6／7／8／9／16／25／36／64分屏模式；支持客户端抓图、客户端本地录像，窗口放大／恢复／全屏显示：支持客户端抓图：普通抓图、连续抓图、全部抓图，数字放大情况下抓图支持放大区域与原始画面抓图后拼接；支持客户端预览界面拖动窗格进行图像位置互换；支持当前状态（分屏、通道）保存为视图，基于视图可以一键开启预览，视图中视频通道可绑定实况／轮巡；支持同一客户端电脑同时开启4个实况播放界面，每个界面上可做1／3／4／5／6／7／8／9／16／25／36／64画面分割；支持辅屏功能，可以将界面单独拖出客户端界面，成为独立的窗口；支持自适应码流、手动指定或自动选择主流、辅流、第三流等码流类型进行实况；支持显示实况码率、分辨率、帧率、编码格式、丢包率信息；支持强制I帧功能；支持实时性优先、流畅性优先、超低时延等播放处理模式；支持视频图像的亮度、对比度、饱和度、色调等参数调整；支持保存当前实时预览为预案；支持自定义收藏夹，以及历史记录；支持实时预览画面局部电子放大功能；支持自动切换主辅码流
50、支持NTP时间同步功能，对前端设备、分布式服务器进行时间同步；支持设置同步时间间隔；支持客户端对服务器时间同步
51、支持H.264、H.265、MJPEG编码视频格式的IPC接入；支持G.711μ、G.711A音频编码格式的IPC接入；支持UCODE编码
52、支持客户端与IPC、NVR以及NVR接入的IPC之间进行语音对讲；支持客户端对IPC、NVR以及NVR接入的IPC进行语音广播
53、支持8个方向的云台控制功能，1-9级转速控制功能；支持快捷云台、放大缩小、预制位、云台守望等控制功能；支持云台控制优先级设置；支持鼠标模拟，根据鼠标位置与窗口中心的距离，可自动调整转动方向；支持3D定位；支持预置位巡航和轨迹巡航
54、支持设置鱼眼安装模式、显示模式、画面转动、缩放控制
55、支持多级电子地图配置；支持地图数据维护；支持PNG、BMP、JPEG等文件格式的电子地图支持移动热区，可以查看周围摄像机，定位摄像机图标位置；支持查看摄像机实况、回放；支持地图新建／下载／删除／放大／缩小／逐级切换；支持地图告警闪烁、查看、告警清除；支持定位热点、热区；支持鹰眼图预览
56、支持客流量统计功能，可检索客流量数据，并按分时天月统计生成图表，并支持导出报表；支持多通道、实时统计客流量；支持人脸布控、过人记录、匹配／不匹配告警等人脸识别功能；支持车牌布控、过车记录、匹配／不匹配告警等车牌识别功能
57、支持回放接入本设备的录像；支持回放本设备管理的NVR接入的录像；支持16路1080P录像同步回放；支持64路1080P录像同时回放；支持设备录像回放路数和所接入的NVR回放能力一致；支持按时间、录像类型、告警类型、标签、锁定状态等条件检索录像；支持录像回放控制：开始／暂停／停止／倍数调整（-256、-128、-64、-32、-16、-8、-4、-2、-1、1／4、1／2、1、2、4、8、16、32、64、128、256）、单帧回放；支持不连续录像段连续播放，支持录像下载、回放时抓图、秒级存储及回放；支持回放设备断网或断电前一秒录像
58、支持即时回放，实况播放过程中支持单通道回放刚过去的5.5分钟的远程录像；支持多路摄像机录像同步回放，同步回放时，对任意一路录像倍速前进、倍速后退、拖动时，不影响其他通道录像；支持图形化和列表方式展现录像查询结果；支持在日历上以不同颜色，展现通道的录像天数分布情况；支持前移时间、后移时间、时间轴放大／缩小等时间轴控制模式；支持录像打标签（最多支持4096个标签），通过标签快速定位播放录像；支持主码流、辅码流、三流存储回放；支持录像回放时电子放大；支持录像回放时下载、抓图、剪辑；支持录像回放时打开／关闭声音；支持录像锁定／解锁、支持智能回放、支持补录录像回放、支持手动录像回放、支持备份录像回放
59、支持告警预案，即指定时间模板、报警源、报警类型、关联通道、联动动作，支持设置不同时间段的报警计划，并设置报警源、联动动作等；支持多种告警联动动作，支持告警联动录像、实况、告警输出开关量、预置位、邮件、蜂鸣器、联动告警上墙、联动声音告警；支持实时告警查询和确认，历史告警查询和确认，告警确认及批量处理；支持运动检测、视频丢失、遮挡检测等多种告警；支持按照报警源、报警类型、报警状态、时间段查询告警
60、支持联动声音告警，即当指定设备发生告警时，客户端自动播放声音文件或者按TTS语音播报报警提示；支持报警订阅；支持报警风暴处理；支持预录告警触发前的录像、告警结束后录像，时间可配置；支持越界检测、区域入侵、人脸检测、音频检测、虚焦检测、场景变更、智能跟踪、徘徊检测、物品遗留、人员聚集等多种告警支持非法访问、设备离线等异常告警
61、支持录像极速（40倍速）、高速（8倍速）下载和普通下载；支持按文件、按时间、按标签下载录像，及查看下载管理
62、客户端、外置解码器解码上墙时均可支持走廊模式；支持走廊模式：支持3／5（2走廊+3正常）、6／7（1走廊+6正常）分屏预览模式
63、支持电视墙预案配置，电视墙最大支持9×9配置；单屏支持分屏模式配置1／3／4／5／6／7／8／9／16／25／36／64分屏模式；支持在C／S客户端的电视墙操作界面进行实况预览、录像回放、并可进行录像回放播放速率、进度条调整；支持外置解码器实况、回放、实现轮巡上墙功能
64、支持拼接、开窗、漫游、缩放；支持即时模式视频上墙；支持批量上墙操作；支持清屏操作，可以停止某块屏幕或所有屏幕的上墙业务；支持保存场景，便于快速恢复上墙业务支持添加、删除、修改轮巡任务，快速启动轮巡任务；支持窗口组轮巡、场景轮巡；支持配置小间距LED屏幕显示参数配置
65、支持接入各类IPC（鱼眼摄像机、客流量统计摄像机、人脸摄像机、卡口、出入口、行为分析相机等）、NVR、编码器等编码设备、解码设备、报警主机，网络键盘、门禁系统、云端设备；支持接入且自动搜索IPC、NVR、编码器等设备，并一键添加；支持接入符合标准ONVIF协议、国标协议、我司私有协议的IPC、NVR设备；支持按组织结构、收藏夹、自定义组织类型区分各种设备资源；支持通过设备名称、通道名称、组织名称、IP地址、设备类型、设备状态、拼音、首字母等条件模糊搜索设备；支持设备自动搜索及批量添加；支持同步NVR下的通道名称
66、视频监控管理平台支持第三方门禁主机的接入和报警联动
67、支持人员和门禁卡管理；支持门禁状态展示；支持远程开、关门；支持查询门禁刷卡出入记录信息；支持刷卡开门等事件报警，如非法开门、异常刷卡、紧急事件等
68、视频监控管理平台支持第三方报警主机的接入和报警联动；支持接收报警主机通道报警，如火警、窃警、救护报警等；支持报警主机通道布撤防、旁路、旁路服务功能
69、支持10层组织应用功能，每层均可挂载多个节点，支持新增、修改、删除组织，支持组织树显示；支持自定义组织，进行资源灵活划归管理
70、支持同时登陆500个用户，且支持用户登陆状态显示；支持用户权限和用户等级控制，对不同用户分配不同权限，可通过用户权限模板快速配置用户权限；支持注册登录云账号，添加管理云端设备；支持对视频通道、音频通道、电视墙配置用户权限；支持对各操作和管理模块配置用户权限支持用户配置、用户登录、认证、管理等各种管理功能；支持用户锁定、用户有效期限制、用户登录时间限制；支持同一用户在多个客户端同时登录；支持admin用户密码找回
71、支持设备网络状态／录像状态／通道状态查询和显示
72、支持802.1x，只有通过验证的用户才可以远程访问设备；支持防ARP攻击，将设备MAC地址和指定的网关绑定，只有通过绑定的网关才可以远程访问设备；支持HTTPS安全链接，远程访问时使用HTTPS协议加密，保障用户数据安全；支持公网禁止弱密码登录功能
73、高温试验温度40±2℃、持续时间16h，存储主机处于工作状态。在实验过程的最后0.5h，测试存储主机的基本功能应正常，实验后，至少恢复1h，测试存储主机的基本功能应正常
74、低温试验温度0±3℃、持续时间16h，存储主机处于工作状态。在实验过程的最后0.5h，测试存储主机的基本功能应正常，实验后，至少恢复1h，测试存储主机的基本功能应正常
75、恒定湿热试验相对湿度93％、温度40±2℃、持续时间48h。存储主机处于非工作状态。在试验过程的最后0.5h，测试存储主机的基本功能应正常。实验后，至少恢复1h，测试存储主机的基本功能应正常
76、冲击试验冲击加速度为150m／s2、持续时间11ms、在X、Y、Z三轴向各试验三次。存储主机处于非工作状态。实验后测试存储主机的基本功能应正常，然后目视检测存储主机的外部和内部应无机械损伤
77、正弦振动试验频率10～55Hz、1倍频程／min、振幅0.35mm,X、Y、Z三个方向各振动5min。存储主机处于非工作状态。试验后测试存储主机的基本功能应正常，然后目视检测存储主机的外部和内部应无机械损伤
78、电源（AC）引出线必须使用三芯电源线，其中地线必须与设备的保护接地端连接牢固，其中接触电阻不应大于0.5，并应能承受19.6N的拉力作用60s不损伤和脱落
79、安全防范报警设备的电源插头或电源引入端与外壳裸露金属部件之间，应能承受GB16796-2009中表1规定的45Hz-65Hz交流电压的抗电强度试验，历时1min应无击穿和飞弧现象
80、I、Ⅱ类设备工作时的泄漏电流应符合GB16796-2009中表2的规定，类设备不做泄漏电流检验
81、安全防范报警设备的电源插头或电源引入端与外壳裸露金属部件之间的绝缘电阻，经相对湿度为91％～95％、温度为40℃、48h的受潮预处理后，加强绝缘的设备不小于5MQ，基本绝缘的设备不小于2MQ,I类设备不小于1M2。工作电压超过500V的设备，上述绝缘电阻的阻值数应乘以一个系数，该系数等于工作电压除以500V
82、设备在正常工作条件下，连续工作168h，不应出现电、机械或操作系统的故障</t>
  </si>
  <si>
    <t>22</t>
  </si>
  <si>
    <t>硬盘</t>
  </si>
  <si>
    <t>8TB企业级SATA硬盘(容量:8TB接口类型:SATA尺寸:3.5英寸硬盘类型:企业级盘位数:36盘位及以下转速:7200RPM缓存:不低于256MB)</t>
  </si>
  <si>
    <t>23</t>
  </si>
  <si>
    <t>综合安防平台（不含服务器）</t>
  </si>
  <si>
    <t>1、采用国产化X86架构，1U服务器架构搭载Hygon32508核高性能CPU；
2、采用LINUX操作系统；自带不少于3个GE接口；
具有4个内存槽位，单槽位支持最大32G内存，标配32G内存，可扩至128G；
支持4个硬盘槽位，支持SAS/SATA盘接入，标配2块4TSATA硬盘，可用于数据存储；
3、3个千兆网口，4个USB接口，1个VGA接口，2个PCIe扩展槽位
4、视频码流输入：512Mbps；视频转发性能：512Mbps；
图片流接入：512Mbps；图片流转发性能：512Mbps；
图片及信息URL接入：128条/S；图片及信息URL转发：128条/S
5、支持最大管理10000路国标视频设备；
支持最大128个下级联域管理；
支持管理20000把智能锁；
支持管理不少于32个车辆道闸数量；
6、最大支持30万员工入库；
最大支持5万访客入库；
最大支持1万布控人员入库；
7、最大可支持展示点位数：10000个；
最大可配置防区数量：100个；
最大可配置室内图数：500个（每张图片不超过100MB）；
最大支持轨迹数：最大50条，每条轨迹最大100个轨迹点；
支持路网导入：最大10MB，编辑最少2个点、最多100个点；
8、支持(百度、高德、谷歌等)第三方世界地图、图片地图、POI和地图路网等地图类型，支持手动绘制室内路网，并支持地图切换使用；
支持地图缩放、拖动、移动；
支持防区管理，支持防区的添加、修改、删除、及颜色配置；
支持在地图上展示轨迹；
支持在地图上搜索摄像机、卡口、门禁、道闸、防区等；
支持在地图上点击点位搜索结果定位到地图中的具体设备点位；
支持配置点位名称显示方式，可配置总是显示或者鼠标移入显示；
支持以线选、框选、圈选、多边形选和多个形状的方式在地图上选择设备；
支持地图点位移动；
支持框选、圈选、多选进行批量打开实况操作；
支持地图上进行云台控制；
支持可视域设置；
支持设备点位一键上墙；
支持门磁开关状态展示；
支持框选点位并将点位添加到暂存夹列表中；
支持地图告警，支持报警闪烁标记、查看、清除报警；
9、支持实况画面1/4/6/8/9/10/13/16/17/25分屏布局；支持走廊模式；
支持实况抓拍单张和连续抓拍；
支持基于通道＋时间段录像检索、回放、下载；
10、支持对实时告警、预案告警、历史告警的查询和确认；
支持按日、月、周对报警总数、已处理报警数、报警处理率进行统计展示；
支持配置告警联动存储录像、预置位、摄像机实况与警前录像、实况到监视器、开关量、备份录像、发送短信、发送邮件、中心录像存储、开启语音对讲、预案、实况到拼控电视墙；
支持是否启用告警声音，支持告警声音自定义（支持WAV、MP3），并根据告警级别配置不同告警声音和试听；
11、支持搭配智能NVR实现图搜任务；
支持任务下发、任务查看及结果查看，图搜结果包含图片、抓拍前后录像、特征相似度等
12、支持选择机动车或人脸或人体或非机动车数据生成轨迹；
支持选择机动车或人脸或人体或非机动车数据放入暂存夹，并支持选择暂存夹中的数据进行恢复轨迹呈现
13、支持用户的增加、删除、修改、查询、锁定、解锁；
支持角色的创建、修改、删除、查询；
支持绑定用户操作PC的IP地址；
支持多点登录控制；
可对平台用户进行角色绑定；
可对角色进行权限绑定、区域绑定设备操作；
14、支持系统logo和名称自定义支持登录页背景图片、首页风格自定义选择；
支持功能模块卡片自定义分组展示，支持分组的增删改查、排序和状态变更；
支持功能模块卡片的增删改查、排序，可以选择显示/隐藏功能图标；
15、支持门禁权限组、门禁控制器权限、多重认证权限、智能锁管理员权限组、智能锁权限、梯控权限、AB门组权限配置；
可设置一周中的每天模板计划，每天最多可设置4个时间段，可对例外日期进行设置，可最多设置16个例外日期；
可对门禁权限组进行添加、删除、更改、查看等操作；
可对门禁权限组的名称、时间模板进行设置；
可对门禁权限组下的设备进行添加、删除、更改、查看等操作，同一设备最多可绑定在16个门禁权限组下；
可将已有的门禁权限组信息复制到另一门禁权限组；
可对门禁权限组下的人员信息进行添加、删除、更改、查看等操作，并可进行批量导出；
16、支持巡更点增删改查；
支持设置门禁、门禁控制器、智能相机、巡更棒等设置为巡更点；
支持巡更路线增删改查；
支持设置巡更总时长、单个巡更点巡更误差时间；
支持多种巡更方式（全无序、首点有序、首尾有序、全有序间隔无限制、全有序间隔相同、全有序间隔自定义）；
支持巡更班次增删改查；
支持巡更班次内人员增删改查；
支持巡更计划的增删改查；
支持设置巡更计划有效期、巡更模式设置（全用户、任意用户）、巡更周期配置、巡更计划的启动和停止；
支持按巡更路线和巡更员进行排班查询，支持按卡片或列表的方式展示；
支持按计划时间、巡更路线、巡更员查询巡更记录，支持查看记录详情、巡更录像、巡更记录导出；
支持按巡更路线、巡更员、巡更点的统计维度进行巡更数据统计
17、坐席值守功能验证：
支持显示设备列表、实况墙、呼叫记录、过车记录；
支持窗口布局调整、开关闸、启用常抬、呼叫、抓拍、全屏操作；
18、收费配置功能验证：
支持按时段收费、按总时间收费、按次收费进行配置临时车收费规则；
支持按包月/包年类型配置包期收费规则；
支持配置异常收费规则；
支持自定义收费规格；
19、停车场管理功能验证：
支持对停车场进行增加、删除、编辑；可设置停车场名称、停车位数、固定车位数、收费规则分组（默认分组）；
最多可添加8个停车场（1主库+7子库）、16出入口、32个车道</t>
  </si>
  <si>
    <t>24</t>
  </si>
  <si>
    <t>激光云台系统</t>
  </si>
  <si>
    <t>该管理平台主要包括：通道设置模块、视频监控模块、气体检测报警模块、云台控制模块。主要管理数据传输通道（RS485）、云台通信通道(RS422)、视频传输通道(Ethernet)三者的参数设置，可以进行全屏、分屏显示切换。进行实时浓度的数值和曲线显示、时间累积浓度的显示（黄色方框）、报警阈值的设置、设置状态指示（绿色方框）以及报警信息的保存。可以实现全区扫描、多点扫描、预置点扫描，同时允许用户对扫描区域进行手动设置。</t>
  </si>
  <si>
    <t>25</t>
  </si>
  <si>
    <t>点式气体监测云平台</t>
  </si>
  <si>
    <t>各类感知设备的数据采集汇总，这些感知设备可以是直接接入到平台，也可以是第三方厂商平台的形式接入到祥云平台，通过不断对接各类型设备，形成一个硬件产品的设备、数据库，帮助应用开发人员（各行业应用开发）。从繁琐的硬件对接任务中解放出来，能够专注于行业业务交互层面的开发。</t>
  </si>
  <si>
    <t>26</t>
  </si>
  <si>
    <t>数据推送</t>
  </si>
  <si>
    <t>将异构数据汇聚治理，推送给一期平台，包含门禁数据、视频数据、气体监测数据等。</t>
  </si>
  <si>
    <t>27</t>
  </si>
  <si>
    <t>监控立杆（高度4m-横臂1米）</t>
  </si>
  <si>
    <t>1尺寸以毫米计算.
2钢板材质为Q235优质钢板.
3所有外漏部分均用热镀锌
喷塑处理。
4灯杆高度4米,壁厚3.0mm，上
口90,下口140锥形管，横臂
∅76壁厚3.0。
5需要现场安装的部分用螺栓，
螺母连接。</t>
  </si>
  <si>
    <t>根</t>
  </si>
  <si>
    <t>28</t>
  </si>
  <si>
    <t>监控立杆（高度6.5m-横臂6米）</t>
  </si>
  <si>
    <t>1.高度6.5m；横臂6米
2.主杆280-220mm、厚度5mm；
3.下法兰18mm；
4.上法兰16mm；
5.地笼8-24M*1200；
杆体为八棱管，杆体表面热镀锌灰色喷塑处理，材质为Q236钢</t>
  </si>
  <si>
    <t>29</t>
  </si>
  <si>
    <t>监控立杆（高度6.5m-横臂4米）</t>
  </si>
  <si>
    <t>30</t>
  </si>
  <si>
    <t>探头立杆</t>
  </si>
  <si>
    <t>1.高度1m；
2.主杆76mm、厚度2.0mm；
3.下法兰6mm；
4.预埋件150*14*4*450
杆体为圆型管，杆体表面镀锌灰色喷塑处理，材质为Q235钢；</t>
  </si>
  <si>
    <t>31</t>
  </si>
  <si>
    <t>围栏</t>
  </si>
  <si>
    <t>1.立柱采用48全钢园形立柱,厚度≥1.5mm；立柱中心距为3m，立柱高2000mm；
2.网片采用500#冷拔钢丝,电阻压焊而成；网片宽度2500mm，网片网格170mm*90mm;
3.立柱,网片采用热固性聚酯粉末静电涂装,防腐年限≥10年；</t>
  </si>
  <si>
    <t>米</t>
  </si>
  <si>
    <t>32</t>
  </si>
  <si>
    <t>标志桩</t>
  </si>
  <si>
    <t>1.材料种类、规格:玻璃纤维
土标识标桩8*8*100cm</t>
  </si>
  <si>
    <t>33</t>
  </si>
  <si>
    <t>配电箱</t>
  </si>
  <si>
    <t>1.名称:配电箱
2.规格:600*800*200
3.安装方式:距地0.4米包含角钢基础施工</t>
  </si>
  <si>
    <t>34</t>
  </si>
  <si>
    <t>室外防水箱</t>
  </si>
  <si>
    <t>500mm×400mmx300mm，1.2mm厚冷轧钢板，主要电气配件：2P空气开关、防雷模块、散热风扇、轨道、安装方式抱杆/墙装</t>
  </si>
  <si>
    <t>35</t>
  </si>
  <si>
    <t>负责提供新能源园区前端设施设备的安装、调试、配电、配网、配管、配线、接地、杆件、箱体、土方、绿化带起挖及恢复、人行道砖起挖及恢复、硬化路面开槽及恢复、设备基础、手孔井、顶管、线路标识、机械进出场等所有前端设施设备所需的配套材料和基础施工及其它配套辅材。</t>
  </si>
  <si>
    <t>三</t>
  </si>
  <si>
    <t>园区车辆管控系统</t>
  </si>
  <si>
    <t>车牌识别</t>
  </si>
  <si>
    <t>1.分辨率：≥2304*1296
2.光圈：F1.6
3.镜头类型：6mm定焦镜头
4.视频压缩格式：H.265，H.264
5.协议对接：支持Onvif、GB/T28181、GA/T1400、HTTP、MQTT
6.显示字数：两列四字
7.屏显颜色：红黄绿三色
8.音频：内置喇叭，支持万能语音播报
9.智能识别：支持车牌识别、车型识别、车标识别、车款识别、车身颜色、车牌颜色识别
10.屏尺寸：≥152mm*304mm
11.开关量：≥2路输出，2路输入
12.RS485：≥1路
13.网口：≥RJ45*2
14.电源：AC220V
15.安装方式：落地安装
16.防护等级：IP54
17.工作环境：-20~50℃</t>
  </si>
  <si>
    <t>道闸</t>
  </si>
  <si>
    <t>1.类型：直流无刷
2.升降时间：2~6秒可调节
3.升降次数：≥500万次
4.防砸雷达：标配
5.遥控器功能：开闸、落闸、暂停
6.遥控接口：≥30米
7.箱体尺寸：≥300*200*940MM
8.断电手抬：支持
9.遇阻返回：支持
10.车队模式：支持
11.延时落杆：支持
12.工作电压：AC220V±10%
13.使用温度：-35℃~80℃
14.防护等级：IP54</t>
  </si>
  <si>
    <t>车辆对讲柱</t>
  </si>
  <si>
    <t>1.成像器件：≥1/2.9″CMOS2MP；镜头类型：M12定焦镜头；焦距：2.58mm；光圈：F2.0
2.分辨率不低于：1080P、720P、D1，默认1080P；帧率：25、22、20、18、16、15、12.5、10、8、6、5、4、3、2、1，默认25
3.编码格式：H.264，H.265，默认H.265
4.视频OSD：支持叠加8区域，单区域最大支持8行
5.输入方式：内置麦克风；输出方式：内置扬声器
6.回声抵消：支持；噪声抑制：支持
7.呼叫业务：支持主叫管理端对讲功能，支持被管理端发起对讲功能
8.扫码模式：提供支付二维码粘贴窗口，支持被扫，不支持主扫
9.呼叫按钮：支持
10.补光灯：红外补光灯≥2颗
11.开关量：≥4路开关量输入，≥2路开关量输出；RS485：≥1路
12.网口：≥1个网口
13.外壳材质：钣金+PC
14.电源：AC220V
15.功耗：≤2.98W
16.工作环境：-30℃~60℃；10%~90%相对湿度，无冷凝
17.防护等级：≥IP54
18.安装方式：固定安装</t>
  </si>
  <si>
    <t>24口工业交换机</t>
  </si>
  <si>
    <t>1.端口数量，≥4个千兆光口，≥24个10/100/1000M自适应电口
2.输入电压DC12-DC58V,双路电源供电，安装方式：导轨式
3.二层交换功能：交换容量≥65G,包转发率≥48MppsMAC地址表16K，VLAN支持及数量4K
4.交换机安全防护，支持防尘，防震，防护等级IP40以上，无风扇设计，防抗静电：8KV-15KV，支持高等级电磁兼容性防护，支持静电放电抗扰、支持辐射电磁场抗扰、支持电快速瞬变脉冲群抗扰、支持浪涌抗扰，支持6KV高压防雷
▲5.工作温度：低温-40°±3°高温85°±2°（提供公安部权威机构检测报告复印件为证）</t>
  </si>
  <si>
    <t>8口工业交换机</t>
  </si>
  <si>
    <t>1.端口数量，≥2个千兆光口，≥8个10/100/1000M自适应电口,1console(RJ45)
2.输入电压DC12-DC58V,双路电源供电，安装方式：导轨式
3.二层交换功能：交换容量≥15G,包转发率≥12MppsMAC地址表8K
4.交换机安全防护，支持防尘，防震，防护等级IP40以上，无风扇设计防抗静电：8KV-15KV，支持高等级电磁兼容性防护，支持静电放电抗扰、支持辐射电磁场抗扰、支持电快速瞬变脉冲群抗扰、支持浪涌抗扰，支持6KV高压防雷
5.工作温度：低温-40°±3°高温85°±2°</t>
  </si>
  <si>
    <t>八角直杆</t>
  </si>
  <si>
    <t>1.材料：≥1.1mm铝合金
2.主杆：≥45*100*5000MM
3.颜色：白杆贴红膜</t>
  </si>
  <si>
    <t>千兆光模块</t>
  </si>
  <si>
    <t>光模块-SFP-GE-单模模块-(1310nm,10km,LC)</t>
  </si>
  <si>
    <t>网络机柜</t>
  </si>
  <si>
    <t>1.22U，网格门，落地机柜
2.承重：静态不低于800KG
3.前后门材质：前单开玻璃门，后单开铁门，冷轧板T=1.2
4.侧门材质：冷轧板T=1.0
5.门框左右立柱材质：冷轧板T=1.2
6.左右支架：冷轧板T=2.0
7.横梁：冷轧板T=1.2
8.PDU：8口PDU，输入10A
9.风扇：双风机风扇
10.尺寸（宽*深*高）：600*600*1200mm</t>
  </si>
  <si>
    <t>设备箱</t>
  </si>
  <si>
    <t>1.箱体（箱体+防雨帽）大小：≥宽600mm深600mm高600mm，带散热背板；
2.室外落地基础安装，1个16A断路器、4个轨道插座、、接线端子、1个轨道
3.基础尺寸：≥650mm*650mm*400mm，C25混凝土，包含放线定位、大型机械费用、基坑开挖、支模浇筑垫层混凝土、基础钢筋制作、防雷接地系统、安装、运输、地脚螺栓固定安装、支模浇筑基础混凝土、混凝土养护、基础防腐、设备箱安全防护、基坑回填、余土余泥外运、场地清理及其他相关施工及辅材。</t>
  </si>
  <si>
    <t>园区车辆管控系统建设配套服务</t>
  </si>
  <si>
    <t>负责提供车辆管控系统前端设施设备的安装、调试、配电、配网、配管、配线、接地、土方、绿化带起挖及恢复、人行道砖起挖及恢复、硬化路面开槽及恢复、设备基础、手孔井、顶管、线路标识、机械进出场等所有前端设施设备所需的配套材料和基础施工及其它配套辅材。</t>
  </si>
  <si>
    <t>园区视频监控系统</t>
  </si>
  <si>
    <t>网络摄像机</t>
  </si>
  <si>
    <t>▲1、具有不小于400万像素CMOS图像传感器；（提供公安部权威机构检测报告复印件为证）
2、内置CPU／GPU／NPU一体化芯片；具有不少于2个麦克风和1个扬声器，内置5颗补光灯，可同时发出红外光或同时发出暖光，具有1个RJ45接口、1个音频输入接口、1个音频输出接口、1个报警输入接口、1个报警输出接口、1个RS485接口、1个TF卡槽、1个RESET复位按钮；
3、焦距2.7~13.5mm，电动变焦。
4、最低照度：彩色：≤0.0002lx，黑白：≤0.0001lx；
5、支持AI－ISP图像质量提升算法，当环境照度低于设定阈值时，摄像机自动开启AI－ISP图像质量提升算法，使视频图像更清晰
6、支持H.265、H.264视频编码，支持三码流，视频分辨率不低于2688*1520；
7、摄像机应具有双向语音对讲和单向语音广播功能；
8、具有不少于8行字符显示，字体可设置为32×32像素、48×48像素、64×64像素、72×72像素、96×96、128×128像素等模式；字体颜色、描边、背景、空心等样式可设置叠加的OSD可以在屏幕中滚动显示，可以叠加图片格式的OSD，可通过RS485接口在视频画面上叠加OSDOSD位置可设置，可按GA／T751样式或手动调节OSD对齐模式；
9、支持机动车、非机动车、行人、人脸检测抓拍及布防，支持机动车车牌号码、车牌颜色、车牌类型属性识别；
10、人脸检测:最多可同时检测不少于40个人脸目标；支持效果优先、速度优先、周期优选三种人脸抓拍优选模式，支持人脸角度过滤；支持人脸、人体抓拍及关联，支持人脸、人体属性提取；人脸属性：性别、年龄段、戴眼镜、戴口罩、帽子款式、帽子颜色；人体属性：性别、年龄段、戴口罩、上衣颜色、下衣颜色、上衣款式、下衣款式、上衣纹理、携包、身姿、鞋子、发型、移动方向；
11、支持越界检测、进入区域、离开区域、区域入侵，可对机动车、非机动车、行人目标分类检测布防，支持声音告警，内置告警语音，可设置告警时间和次数，支持自主导入告警语音；
12、在WEB客户端下具有自动、关闭、开启光学透雾设置选项，透雾等级1-9可调；当摄像机检测到雾的浓度达到设定的阈值时，可自动在算法透雾和光学透雾之间进行切换；
▲13、在同一静止场景、相同图像参数，使用H.265／H.264编码格式，摄像机开启U－Code高级模式与关闭模式相比，码率节约95％（提供公安部权威机构检测报告复印件为证）；
▲14、摄像机镜头与补光灯应采用独立舱体且使用上下布局，补光灯应置于镜头下方，镜头应前凸超过补光灯所在平面；摄像机表面应无明显污损（提供公安部权威机构检测报告复印件为证）
16、电源:DC12V±25%;POE(IEEE802.3af)
17、电源反送:支持（DC12V，100mA）
18、最大功耗:≤14W
19、防水防尘:≥IP67
20、温度:-30℃~60℃；湿度:5%~95%RH(无冷凝)</t>
  </si>
  <si>
    <t>横杆抱箍</t>
  </si>
  <si>
    <t>1.安装杆件直径范围60-300mm；
2.默认周长范围：340~950mm；
3.钢带数目：3；</t>
  </si>
  <si>
    <t>4.5米立杆施工及配套</t>
  </si>
  <si>
    <t>1.监控立杆，地笼安装、含立杆、支臂、法兰盘等配件安装等。
2.高度4.5m，单横臂1.0：立杆89-114*3*4500；横臂76*2*1000，地笼4-M20*600，法兰320*14；横臂法兰200*12；预埋件4-M20*600；定位法兰320*4；
3.杆体截面为圆型焊管，杆体表面热镀锌，材质为Q235钢。
4.基础尺寸：≥400mm*400mm*800mm，C25混凝土；包含放线定位、大型机械费用、基坑开挖、支模浇筑垫层混凝土、基础钢筋制作、防雷接地系统、安装、运输、地脚螺栓固定安装、支模浇筑基础混凝土、混凝土养护、基础防腐、施工安全防护、基坑回填、余土余泥外运、场地清理及其他相关施工及辅材。</t>
  </si>
  <si>
    <t>电源适配器</t>
  </si>
  <si>
    <t>电源12V2.5A变压器220V转12V监控直流DC12V</t>
  </si>
  <si>
    <t>园区视频监控系统建设配套服务</t>
  </si>
  <si>
    <t>负责提供视频监控系统前端设施设备的安装、调试、配电、配网、配管、配线、接地、土方、绿化带起挖及恢复、人行道砖起挖及恢复、硬化路面开槽及恢复、设备基础、手孔井、顶管、线路标识、机械进出场等所有前端设施设备所需的配套材料和基础施工及其它配套辅材。</t>
  </si>
  <si>
    <t>园区人员通道系统</t>
  </si>
  <si>
    <t>1.通行宽度：≥1.8米；
2.广告门厚度：≥1.8mm厚镀锌管高温烤漆，L形副立柱；
3.磁力锁：≥280公斤，标配电磁锁和2个遥控器；
4.额定电流：＜1A,定制60W大功率电机；
5.寿命指标：连续运行≥280万次无故障；
6.开闭时间：3-8秒；
7.开门停止时间：0-50秒；
8.电源：220V+10%/50HZ；
9.工作温度：-40℃～85℃；
10.安装方式：外挂式；
11.防护等级：IP55；
12.基础尺寸：≥300mm*300mm*400mm，C25混凝土。包含放线定位、大型机械费用、基坑开挖、支模浇筑垫层混凝土、基础钢筋制作、防雷接地系统、安装、运输、地脚螺栓固定安装、支模浇筑基础混凝土、混凝土养护、基础防腐、施工安全防护、基坑回填、余土余泥外运、场地清理及其他相关施工及辅材。</t>
  </si>
  <si>
    <t>人脸终端</t>
  </si>
  <si>
    <t>1.显示屏：≥7英寸触摸屏；屏幕分辨率：≥600*1024
2.按键：触摸屏虚拟按键
3.面板：玻璃
4.屏幕比例：9：16
5.内置麦克风：支持；内置扬声器：支持
6.内置读卡器：内置IC卡读卡器
7.IO：≥2路告警输入、≥1路告警输出
8.门锁接口：一组门锁接口,支持接入阳极锁/磁力锁，阴极锁，门磁，开门按钮
8.防水等级：≥IP65
▲10.最大库容：≥2W（提供公安部权威机构检测报告复印件为证）
11.识别距离：0.3m~2.9m
12.支持单个人员导入不少于6张底库照片
13.应支持以下单独识别认证开门方式：①人脸识别②人证比对识别③IC卡识别④数字密码⑤指纹核验；应支持以下双认证识别开门方式：⑥人脸识别＋IC卡识别⑦人证比对识别＋IC卡识别⑧人脸识别＋指纹核验；应支持不少于3种组合核验方式：支持在①～⑧中选择3种核验方式进行组合使用</t>
  </si>
  <si>
    <t>遮阳罩</t>
  </si>
  <si>
    <t>1.材质：塑胶
2.尺寸：≥116mm*117mm*69mm
3.安装方式：顶部安装
4.使用环境：室内、室外</t>
  </si>
  <si>
    <t>园区人员通道系统建设配套服务</t>
  </si>
  <si>
    <t>负责提供人员通道系统前端设施设备的安装、调试、配电、配网、配管、配线、接地、土方、绿化带起挖及恢复、人行道砖起挖及恢复、硬化路面开槽及恢复、设备基础、手孔井、顶管、线路标识、机械进出场等所有前端设施设备所需的配套材料和基础施工及其它配套辅材。</t>
  </si>
  <si>
    <t>园区车辆测速系统</t>
  </si>
  <si>
    <t>卡口抓拍单元</t>
  </si>
  <si>
    <t>▲1.900万像素工业摄像机；（提供公安部权威机构检测报告复印件为证）
▲ 2.CMOS靶面尺寸≥1.1’’，支持P-iris镜头，（提供公安部权威机构检测报告复印件为证）；
 3.图像分辨率≥4096×2160，帧率1-50帧可调；
▲4.支持eMMC存储，可扩展microSD／TF卡，最大支持256G（提供公安部权威机构检测报告复印件为证）
▲ 5.配合p－IRIS镜头，光圈模式选择为自动，当环境光发生变化，镜头可通过进光量自动调节光圈，使得画面在突然变化的情况下对其进行纠正，使画面前后亮度相对稳定（提供公安部权威机构检测报告复印件为证）
6.支持辅助对焦功能，在辅助对焦功能界面，绘制对焦区域，点击开始对焦，同时回转镜头画面中会提示当前清晰度值，可辅助完成对焦
7.支持eMMC存储
 8.设备应支持白光爆闪、红外爆闪、白光频闪和常亮等补光模式，并具有自定义时间和自动切换功能；
 9.设备支持视频、地感线圈、雷达触发方式中的一种或多种，且可通过WEB界面配置，同时支持视频与雷达、线圈检测自动切换功能；
 10.在实时捕获通行车辆图像的同时，应具备车辆号牌自动识别功能（号牌字符包含A-HJ-NP-Z、0－9)，白天和晚上指标≥99%；
 11.支持识别7种车牌颜色，包括蓝、黄、黑、白、绿、黄绿双色、渐变绿色；
 12.支持识别14种车身颜色，包括黑、白、灰、红、绿、蓝、黄、粉、紫、棕、橙、青、金、银灰；
 13.支持分车型超速违法功能，支持对大中型货车、小货车、大中型客车、小轿车、校车、危险品车、其他车型7种车型进行不同超速设置，根据不同的超速配置对不同车型进行超速抓拍；
 14.支持机动车不系安全带、开车打电话、逆行、压线、占用非机动车道、占用紧急车道、占用公交车道等多种违法，捕获率≥99%，记录有效率≥99%；
 15.支持黄标车标志检测、异常车牌、夜间未开车灯、行人人脸检测、非机动车驾驶员属性、车窗内挂件识别、年检贴检测、危险品车检测、车身副颜色等多种检测识别功能；
 16.支持开车打电话检测功能，捕获率应≥99%，记录有效率应≥99%；
 17.支持不系安全带检测功能，捕获率应≥99%，记录有效率应≥99%；
 18.支持对二轮车驾驶员、三轮车驾驶员、行人的性别、是否佩戴眼镜识别；
 19.支持遮挡挂机动车号牌车辆捕获，捕获率应≥99%，记录有效率≥99％；
 20.支持车型识别，种类≥49种；支持识别车辆品牌，种类≥430种；
 21.支持车辆子品牌识别，对车头图片进行分析抓拍，可分析输出OSD叠加不低于7200种车辆子品牌并显示相应的年款，对车位图片进行分析抓拍，可分析输出OSD叠加不低于3900种车辆子品牌并显示相应的年款
 22.支持ARP防攻击、IP地址过滤、HTTP鉴权、非法登录锁定等功能；
 23.支持外接显示，显示信息应包括提示信息、通过车辆信息和违法信息，并可设置颜色区分过车信息和违法信息；显示机动车号牌信息时，可配置车辆号牌最后一位以“*”字符代替；
 24.防护等级≥IP67；
25.设备护罩支持侧开方式。</t>
  </si>
  <si>
    <t>镜头</t>
  </si>
  <si>
    <t>1.视场角：29.5°*23.7°*17.3°
2.解像力：12MP
3.光圈：F1.4，手动光圈
4.靶面：1.1"
5.尺寸：Φ50mmx76mm
6.接口：C接口
7.焦段：35mm
8.聚焦方式：手动聚焦</t>
  </si>
  <si>
    <t>爆闪灯</t>
  </si>
  <si>
    <t>1、尾线接口:≥1路电源输入；≥1路爆闪触发输入；≥1路频闪触发输入
2、尺寸大小:436.1mm*282mm*279.6mm
3、光源类型:LED暖光频闪；LED暖光爆闪；气体白光爆闪；
4、色温:气体灯≤6000±500K；LED≤4000±200K
5、触发方式:频闪灯支持电平量触发和开关量触发；爆闪灯支持开关量触发；
6、闪光持续时间:默认300us，范围170~560us可调
7、LED灯珠角度:7.5°
8、气体爆闪计数:支持
9、灯珠数:≥24
10、补光距离:Led灯≥16~29米；气体灯≥18~32米
11、使用寿命:≥1000万次
12、连续两次补光之间最小时间间隔≤50ms
13、滤光片未遮挡情况下，遮挡面积占爆闪灯总面积＜15％
▲14、符合GA/T1202-2022《交通技术监控成像补光装置通用技术规范》中一级补光装置标准（提供公安部权威机构检测报告复印件为证）
15、工作湿度:5%~95%RH（相对湿度，无冷凝）
16、功耗:LED43.2W@1.5A40%占空比（有用功率）
17、工作温度:-30℃~60℃
18、电源:AC220V±20%
19、防护等级:≥IP66</t>
  </si>
  <si>
    <t>1.车辆定位精度±50cm
2.测速范围达到5km/h~250km/h
3.捕获率≥99%
4.具有WIFI调试功能
5.供电方式DC12V,
6.测速精度误差-0.3km/h-0km/h之内
7.外壳防护等级达到IP66</t>
  </si>
  <si>
    <t>6.5米立杆施工及配套</t>
  </si>
  <si>
    <t>1.6.5米立杆，含地笼、立杆、支臂、法兰盘等配件安装等。
2.高度≥6.5m，单横臂≥6.0米：立杆180-240*5*6500；横臂100-155*4*6000，地笼8-M27*1500；
3.杆体截面为圆型焊管，杆体表面热镀锌，材质为Q235钢。
4.立杆基础：≥1000mm*1000mm*1600mm，C25混凝土，包含放线定位、大型机械费用、基坑开挖、支模浇筑垫层混凝土、基础钢筋制作、防雷接地系统、安装、运输、地脚螺栓固定安装、支模浇筑基础混凝土、混凝土养护、基础防腐、施工安全防护、基坑回填、余土余泥外运、场地清理及其他相关施工及辅材。</t>
  </si>
  <si>
    <t>1.箱体（箱体+防雨帽）大小：≥宽400mm深300mm高400mm，带散热背板；
2.室外抱杆安装，含抱箍、1个10A断路器、3个轨道插座、接线端子、1个轨道、1个抱箍。</t>
  </si>
  <si>
    <t>园区车辆测速系统建设配套服务</t>
  </si>
  <si>
    <t>负责提供车辆测速系统前端设施设备的安装、调试、配电、配网、配管、配线、接地、土方、绿化带起挖及恢复、人行道砖起挖及恢复、硬化路面开槽及恢复、设备基础、手孔井、顶管、线路标识、机械进出场等所有前端设施设备所需的配套材料和基础施工及配套辅材。</t>
  </si>
  <si>
    <t>园区违停抓拍系统</t>
  </si>
  <si>
    <t>智能球型摄像机</t>
  </si>
  <si>
    <t>1、感器靶面:≥1/1.8""；最高分辨率:≥2688*1520；像素:≥400万
 2、焦距:6.0mm~240.0mm；倍率:≥40X
 3、补光模式:红外补光；补光距离:≥250m
 4、最低照度:≤0.0003lux（F1.2，AGCON，彩色）；≤0.0001lux（F1.2，AGCON，黑白）
 ▲5、违法检测:违法停车、压线、逆行、越线、倒车、掉头、异地车牌、占用专用车道（提供公安部权威检测机构检测报告复印件为证）
 6、违法检测场景:≥16个，支持按计划巡航、轮询检测
 7、机动车属性识别:号牌识别、号牌颜色识别、车身颜色识别、车型识别
 8、符合GB/T28181-2016技术要求；
 9、符合GB/35114-2017标准所规定的A级别要求。
 ▲10、预置位数目应大于等于1024个，存预置位和调预置位功能应正常；（提供公安部权威检测机构检测报告复印件为证）
 ▲11、支持设置除热浪功能开启／关闭（提供公安部权威检测机构检测报告复印件为证）;
 ▲12、支持通过工程宝配置设置经纬度坐标（提供公安部权威检测机构检测报告复印件为证）;
 13、支持同时记录过车、违法停车、逆行、压线、越线、倒车、异地牌照、占用专用车道、掉头信息（提供公安部权威检测机构检测报告复印件为证）
 14、支持设置违停预警功能，当车辆违法停车超过设定时间时，可抓拍违停预警照片
 15、可生成≥4张预警照片。并可通过系统内音柱语音通知即将产生违法停车行为，并将预警信息上传至平台；摄像机可通过外接语音柱播放预警功能的语音。
 16、支持≥512个预置位、断电记忆、看守位、快速聚焦等功能；
 17、支持SD卡热插拔，至少支持256GB；
 18、支持≥7路告警输入，≥2路告警输出，≥1路音频输入，≥1路音频输出，≥1个RJ45，≥1路RS485串口；
 19、支持GPS/北斗，可采集经纬度信息
 20、支持≥IP66
 21、工作电压DC24V/AC24V-240V；</t>
  </si>
  <si>
    <t>吊装支架</t>
  </si>
  <si>
    <t>立杆装支架/铂晶灰/铝合金/</t>
  </si>
  <si>
    <t>园区违停抓拍系统建设配套服务</t>
  </si>
  <si>
    <t>负责提供违停抓拍系统建前端设施设备的安装、调试、配电、配网、配管、配线、接地、土方、绿化带起挖及恢复、人行道砖起挖及恢复、硬化路面开槽及恢复、设备基础、手孔井、顶管、线路标识、机械进出场等所有前端设施设备所需的配套材料和基础施工及配套辅材。</t>
  </si>
  <si>
    <t>园区交通安全设施</t>
  </si>
  <si>
    <t>标识标牌建设配套服务</t>
  </si>
  <si>
    <t>满足园区严密管控建设要求，园区实行限时、限速行驶、专用道路或专用车道等措施、保障园区道路交通安全等因素，需提供各类道路交通安全标识标牌
1、标识标牌类型：限速标识牌、导向标识牌、限时标识牌、扫码标识牌、限速指示牌、车道指示牌、车道导向牌、埋地线标、车道照明灯、环保警示灯
2、标识标牌安装：标识标牌的安装所需的配套材料和基础施工及其它配套辅材
3、标识标牌要求：标志板均采用2mm厚3003铝合金板制作，标志板边缘采用卷边加固。为加强标志板的强度和便于同立柱连接，标志板后附有滑动槽铝，滑动铝槽采用2024铝制作，滑动槽铝用铆钉铆固在标志板上，铆钉头应打磨平滑。所有标志板应符合现行《道路交通标志板及支撑件》的规定。为保证夜间标志板的反光效果，本项目路段标志采用IV类反光膜，反光膜逆反射系数、色品坐标、耐候性能等必须满足GB/T18833-2012《道路交通反光膜》的要求
4、以上内容综合考虑费用</t>
  </si>
  <si>
    <t>物理封闭建设配套服务</t>
  </si>
  <si>
    <t>满足园区严密管控建设要求，以园区批复的规划边界为周界，采用物理隔离（值班岗亭、车辆道闸、人员门禁、隔离护栏等）、电子设备（视频卡口、视频监控、应急广播等）、自然隔离（山川、草原）等多种方式相结合的方式，将园区与外界分开，在园区管理范围内对出入园的人员、车辆等流动性因素进行控制管理，逐步推进园区严密管控管理：
1、本项所说的物理封闭指隔离护栏、弹性警示柱、封闭围栏、网状围栏、限高架、道路拒马、防撞警示墩、减速带等
2、以上内容综合考虑费用</t>
  </si>
  <si>
    <t>园区应急广播系统</t>
  </si>
  <si>
    <t>广播播音管理</t>
  </si>
  <si>
    <t>广播播音管理包含广播设备管理、广播分区管理、媒体库管理、实时广播、定时广播、广播统计、广播记录
实时广播：
1.实时广播通过接入网络寻呼话筒、网络功放、网络音箱\音柱设备实现公共广播能力，提供分区广播、实时广播、紧急广播、媒体库管理、广播录音功能服务
2.分区广播，支持广播点分区管理，可选择单个\多个分区进行广播操作
3.实时喊话广播，支持通过实时喊话进行实时广播
4.媒体广播，支持选择媒体文件进行实时广播和媒体库管理
5.媒体轮巡广播，支持轮巡模式进行媒体广播播放
6.紧急广播，支持一键全区广播，优先级最高可抢断所有正在执行的广播任务
7.支持实时喊话广播录音
定时广播：
1.定时广播通过定时任务编排管理，可制定某个时间点在某些广播点位播放特定内容的广播任务
2.支持定时广播管理，可对定时广播任务执行暂停操作
3.广播内容支持选择媒体文件，也支持文字转语音模式（需购买文本广播授权）
4.支持下发定时任务至广播终端，由终端定时触发广播任务
5.支持中心端和设备端两种定时广播任务模式
设备管理：
1.支持ISAPI/ISUP5/OTAP/SIP协议广播音箱/音柱/功放/音频解码器添加
2.支持ISAPI协议添加寻呼话筒、音频采集器
分区管理：
1.支持用户增删改分区操作
2.支持用户对分区增删广播点操作
3.分区支持用户权限管控
媒体库管理：
1.支持用户增删改媒体库目录
2.支持用户上传音频媒体文件，音频文件格式支持WAV/MP3
3.支持媒体库用户权限管控
广播记录：
1.支持对定时广播操作、实时广播操作、智能广播联动操作记录
2.定时广播操作记录可按时间、任务、分区、点位、操作类型（下发、禁启用）维度进行筛选
3.实时广播操作记录可按发起终端、广播终端、时间、类型（喊话、紧急广播、预案、文件点播、联动喊话）以及实时广播状态进行筛选
广播统计：
1.可按实时广播和智能播报进行统计，实时广播可按时间、用户、发起终端、播报类型维度进行统计
2.智能播报可按时间、播报场景维度进行统计</t>
  </si>
  <si>
    <t>广播预案管理</t>
  </si>
  <si>
    <t>广播预案管理可制定在特定点位播放特定广播内容的预案，便于固定场景下人工重复广播播放操作
1.支持广播预案编辑管理
2.支持广播预案一键广播操作</t>
  </si>
  <si>
    <t>广播管理主机</t>
  </si>
  <si>
    <t>1.铝合金面板,全金属设计，机箱可抗接触式4KV强电磁干扰；AC90-264V宽压输入
2.采用≥17寸触摸屏，纯屏10点工规电容触控，A+规工业级液晶屏，抽拉一体化键鼠，操作更便利
3.支持接入ISAPI与ISUP5.0协议的广播设备，包括网络音箱、网络音柱、网络功放、网络寻呼话筒
4.支持最大1500路广播点接入（默认接入500路，超过需要按照路数收费），支持高达500路并发广播，响应时间≤5秒
5.支持广播设备按分区管理，广播点位与广播分区之间可以任意关联
6.支持本地音频文件管理，按媒体库文件夹与文件分级管理
7.支持广播设备定时任务配置，并按时间计划模板进行统一管理，并可控制定时任务的使能状态
8.支持一键预案广播，将需要进行广播的内容预先设置好，使用时一键触发
9.支持用户权限控制，按广播点位、广播分区、功能模块进行精细化权限管理
10.支持音频文件广播，将本地音频文件实时发送到广播设备上进行播放
11.支持实时喊话广播与紧急广播，通过主机上接入的采集设备将采集到的音频数据实时播放到前端设备
12.支持调节所管理广播设备的音量，可以单独调节，也可以批量调节
13.支持所有广播操作的记录，便于用户对广播数据进行分析
14.支持NTP校时，使所管理设备的时间与主机时间统一
15.支持显示所有管理的广播设备的在线状态，并可以设备状态发生变更时实时更新
16.支持将所管理内容一键下发给网络寻呼话筒，在网络寻呼话筒上可以进行一键寻呼
17.支持数据自动备份与手动恢复功能，保证数据的可持续性与可移植性
▲18.具备配置不同角色权限功能，包括菜单权限、组织权限、区域权限、资源权限、功能控制权限、广播分区权限，支持用户关联角色，通过给用户绑定相应角色的方式给用户配置不同的系统权限（提供公安部权威检测机构检测报告复印件为证）
分辨率：≥1920(H)*1080(V)
亮度：≥300cd/m²
处理器：i5-2400CPU
内存：≥8GBDDR3内存
显示：Intel®HDGraphics(VGA+HDMI)
扩展插槽：≥1*PCIEx16；≥1*PCIEx4；≥1*PCI
有线网：≥1*10/100/1000Mbps自适应网口，支持远程唤醒
硬盘位：128G固态硬盘
设备接入：支持≥1500路广播点接入
广播并发：支持≥500路广播点实时喊话</t>
  </si>
  <si>
    <t>寻呼话筒</t>
  </si>
  <si>
    <t>前面板7寸彩色IPS触摸屏，分辨率：1024×600
支持对指定的分区或终端进行实时广播、喊话或者播放媒体库文件
可选择一个或者多个终端,设定快捷键对外进行广播；最多可定义F1-F6六种快捷选择
1路鹅颈喊话输入、1路4段式3.5mm输入
1路本地扬声器输出，1路3.5mm输出
设备支持通过账号及密码登录设备
支持参数配置、账号管理、系统维护等操作
支持长按一键紧急呼叫（长按3秒）指定终端或者所有终端进行紧急喊话</t>
  </si>
  <si>
    <t>音柱</t>
  </si>
  <si>
    <t>采用网络音频解码、高性能D类功放及全频喇叭三合一
采用高速工业级双核芯片，内置NORFlash+EMMC双存储，支持系统双备份，系统稳定可靠
支持安全启动、用户登录锁定机制及密码复杂度提示，支持安全审计日志事后可追溯，提升系统网络安全
支持通过IP网络（局域网/公网），远程平台批量统一管理+本地WEB单机灵活配置，同时支持本地音频采集播放，适配各类场景应用
支持实时和定时任务、隔天续播，支持60个定时任务，内置1GB存储空间最多支持1000个wav、mp3音频素材库管理
支持NTP自动校时，系统时间与服务器自动同步，确保多设备播放同步和定时任务准时执行
支持报警输入、布防计划及语音联动，支持TTS语音合成和文本广播，自然流畅的标准男女双声可选
支持ISUP、萤石、ISAPI协议，灵活接入平台
支持广播混音、优先级灵活配置
支持广播平台设置断点续播功能，每日同时段的循环播放具备断点记忆，被打断恢复后，可自动从下一个音频文件开始播放
支持监听与对讲
阵列数量：≥2
频率响应：≥100Hz~20kHz
量化位数：≥16bit
额定功率：≥60W
网络协议：IPv4,HTTP,HTTPS,SIP,SSL/TLS,DNS,NTP,TCP,UDP,IGMP,ICMP,DHCP,ARP,SSH
通信方式：支持有线网络通信
网口：≥1个RJ4510M/100M自适应以太网口
报警：报警输入≥2
防护等级：IP66</t>
  </si>
  <si>
    <t>音柱抱箍</t>
  </si>
  <si>
    <t>安装杆件直径范围60-300mm；
默认周长范围：340~950mm；
钢带数目：3；</t>
  </si>
  <si>
    <t>园区应急广播系统建设配套服务</t>
  </si>
  <si>
    <t>负责提供应急广播系统前端设施设备的安装、调试、配电、配网、配管、配线、接地、杆件、箱体、土方、绿化带起挖及恢复、人行道砖起挖及恢复、硬化路面开槽及恢复、设备基础、手孔井、顶管、线路标识、机械进出场等所有前端设施设备所需的配套材料和基础施工及配套辅材。</t>
  </si>
  <si>
    <t>易燃易爆有毒有害气体泄漏探测系统</t>
  </si>
  <si>
    <t>大范围速扫设备</t>
  </si>
  <si>
    <t>1.可见光+非制冷型红外气体视频成像,可见光+红外双画面同时显示连续实时不间断的动态面式成像视频
2.可实现气体泄漏监测
3.系统全自动生成声光报警并记录，现场实时可视显示，并可回看报警视频
4.检测甲烷、丙烷、丁烷、乙烯、丙烯、丁二烯、异丁烯、己烯、六氟化硫、氨气、甲醇、乙醇、乙酸、丙酮、环氧乙烷、环氧丙烷、氟利昂、四氟乙烯、二氟乙烷、丙烯腈、丁炔等
5.可实时显示泄漏气体的浓度值（显示单位为PPM.M）
6.可将红外画面与真实背景融合，在可见光或红外视场上进行渲染，实时显示泄漏气体羽流轨迹
7.检测距离：500m（半径）
8.响应时间≤3s（气体泄漏后到显示报警画面）
9.具备晴天、雨天、夜间；沙尘、雪、雾等恶劣天气状况下有实时稳定监测报警能力
10.24小时×365天在非人工干预下连续不间断工作
11.具备自检功能，能够在运行过程中自动、定期对探测器本体进行检查，发现其故障状态，并能够输出故障报警信号，指明发生故障的环节或部件
可支持自动校准和手动校准功能
▲12.可独立完成AI计算，完成图像视频输出和气体叠加渲染，AI计算的板卡自带GPU和8GB内存（提供有效的检测报告复印件为证）；
13.以太网（RJ45)千兆输出，光纤网络多种传输接口
14.最大分辨率：1920x1080，200万像素
15.防爆等级：ExdIIBT6Gb
16.防护等级：IP66
17.工作温度：-40°Cto+60°C</t>
  </si>
  <si>
    <t>路由器</t>
  </si>
  <si>
    <t>企业级千兆管理无线AP控制器可管控4AP4口千兆</t>
  </si>
  <si>
    <t>计算资源池</t>
  </si>
  <si>
    <t>16核心32线程/16G/2TSATA/800W*2/集成双口千兆/winserver2022/导轨</t>
  </si>
  <si>
    <t>硬盘录像机</t>
  </si>
  <si>
    <t>名单库比对报警（4路人脸分析比对（图片流），或1路人脸抓拍（视频流））
16个人脸名单库，总库容1万张（平均15KB/张）
支持陌生人报警
支持人脸1V1比对
支持以脸搜脸、按姓名检索、按属性检索
支持人脸属性识别
支持人脸评分功能
支持接入混合抓拍事件
支持热成像接入、存储、报警
支持区域关注度相机：支持区域关注度联动方式：区域人数检测、停留时长检测报警
支持接入多个客流相机，合并统计客流数据</t>
  </si>
  <si>
    <t>监控硬盘</t>
  </si>
  <si>
    <t>4T企业级SATA硬盘</t>
  </si>
  <si>
    <t>防爆箱</t>
  </si>
  <si>
    <t>AC380V/220V/100A</t>
  </si>
  <si>
    <t>易燃易爆有毒有害气体泄漏探测系统建设配套服务</t>
  </si>
  <si>
    <t>负责提供易燃易爆有毒有害气体泄漏探测系统前端设施设备的安装、调试、配电、配网、配管、配线、接地、杆件、箱体、土方、绿化带起挖及恢复、人行道砖起挖及恢复、硬化路面开槽及恢复、设备基础、手孔井、顶管、线路标识、机械进出场等所有前端设施设备所需的配套材料和基础施工及配套辅材。</t>
  </si>
  <si>
    <t>园区车辆定位系统</t>
  </si>
  <si>
    <t>危化车辆GPS定位卡</t>
  </si>
  <si>
    <t>1.无线GPS定位终端，含配套可充电电池一块
2.BDS+GPS+WIFI+LBS，四重定位，IPX5防水等级
3.8000mAh电池容量，连续定位工作120小时；
4.含30M/月，三年流量卡
5.提供硬件底层协议定制，支持与第三方平台对接</t>
  </si>
  <si>
    <t>张</t>
  </si>
  <si>
    <t>交通部数据服务</t>
  </si>
  <si>
    <t>为独贵塔拉北区园区提供1年的≥1000辆危化品车辆定位、轨迹信息服务</t>
  </si>
  <si>
    <t>项/一年</t>
  </si>
  <si>
    <t>园区人工巡检系统</t>
  </si>
  <si>
    <t>便携式气体监测仪</t>
  </si>
  <si>
    <t>检测气体：空气中的甲烷CH4、一氧化碳CO、硫化氢H2S、氧气O2
检测原理：CO/H2S/O2（电化学）、CH4（催化燃烧）
测量范围：CO：0～1000ppm、O2：0～30%VOL、CH4：0～100%LEL、H2S：0～100ppm
分辨率：CO：0.1ppm、O2：0.01%VOL、CH4：0.1%LEL、H2S：0.01ppm
检测精度：≤±3%F.S
采样方式：泵吸式，内置气泵，流量约500毫升/分钟
显示方式：2.31寸高清彩屏，数字实时显示浓度值
线性度：≤±1%
重复性：≤±1%
报警方式：声、光报警、振动报警
报警浓度：可手动更改设置
响应时间：≤15秒
恢复时间：≤30秒
电池容量：3.6VDC，4600mA大容量可充电高分子聚合物电池
工作环境：温度-20℃～+50℃；相对湿度≤0～90%RH
数据存储：2万条数据记录存储容量，支持查看、删除或数据导出
通讯接口：USB（充电与通讯），4G流量通信
界面语言：默认简体中文
防爆类型：本质安全型
防爆标志：ExiaIICT4Ga</t>
  </si>
  <si>
    <t>巡更（巡检引擎）</t>
  </si>
  <si>
    <t>支持巡更路线和计划设置、巡更信息查询和巡更记录统计分析</t>
  </si>
  <si>
    <t>巡更手持机</t>
  </si>
  <si>
    <t>支持二维码巡更方案
支持NFC读卡巡更方案
支持室外GPS定位+电子地图巡更方案
支持远程巡更任务接收，巡更任务管理
支持巡更人员登录注册，进行权限管理
支持巡更任务查询，巡更任务提醒等协助巡更的功能
有网络环境下支持巡更记录实时上传；
无网络环境下支持巡更记录断点续传；
输出模式：焦点、覆盖、广播、剪贴板
图像采集：前置摄像头≥400万像素；后置摄像头≥1200万像素；
≥5英寸高清触摸屏，≥1440*720分辨率
内置高灵敏度卫星定位模块，支持北斗，GPS，Glonass定位；
防水、防尘、防摔（IP68）,支持1.5米防摔，适合全天候野外作业
电池容量≥4800mAh，连续录像时间≥6h，待机时间≥100h</t>
  </si>
  <si>
    <t>四</t>
  </si>
  <si>
    <t>与第三方数据对接</t>
  </si>
  <si>
    <t>1.接口定制开发
2.封闭数据接入：包括卡口数据、监控数据、车辆违规行驶数据、气体检测数据、可燃有毒气体检测、人员通行数据等数据接口开发及接入
3.重大危险源数据采集：包括危化企业安全感知数据接入，与企业DCS、GDS、SIS系统等数据接口开发及接入
4.危化企业数据接入：包括企业双重预防系统、人员定位系统、特殊作业系统、敏捷应急系统等数据接口开发及接入
5.GPS定位等数据接口开发及接入
6.交通部危化车辆定位数据接口开发及接入
7.危化停车场监控数据、可燃有毒气体检测、排队叫号系统、车辆通行等数据接口开发及接入
8.15处企业自建车辆管控系统车辆通行数据接口开发及接入
9.8处企业自建人脸识别系统人员通行数据接口开发及接入</t>
  </si>
  <si>
    <t>五</t>
  </si>
  <si>
    <t>前端计算资源池</t>
  </si>
  <si>
    <t>vCPU：16核；内存：32G；系统盘：40G；数据硬盘：1T；显卡操作：无要求；操作系统：Ubuntuserver20.04+；</t>
  </si>
  <si>
    <t>项/二年</t>
  </si>
  <si>
    <t>应用端计算资源池</t>
  </si>
  <si>
    <t>vCPU：32核；内存：64G；系统盘：40G；数据硬盘：500G；显卡操作：无要求；操作系统：Ubuntuserver20.04+；</t>
  </si>
  <si>
    <t>支撑端计算资源池</t>
  </si>
  <si>
    <t>中间件计算资源池</t>
  </si>
  <si>
    <t>vCPU：16核；内存：32G；系统盘：40G；数据硬盘：500G；显卡操作：无要求；操作系统：Ubuntuserver20.04+；</t>
  </si>
  <si>
    <t>数据库计算资源池</t>
  </si>
  <si>
    <t>vCPU：32核；内存：64G；系统盘：40G；数据硬盘：1T；显卡操作：无要求；操作系统：Ubuntuserver20.04+；</t>
  </si>
  <si>
    <t>备份计算资源池</t>
  </si>
  <si>
    <t>vCPU：8核；内存：16G；系统盘：40G；数据硬盘：8T；显卡操作：无要求；操作系统：Ubuntuserver20.04+；服务器用途：备份服务器；</t>
  </si>
  <si>
    <t>边缘计算资源池</t>
  </si>
  <si>
    <t>vCPU：4核；内存：8G；系统盘：250G；数据硬盘：500G；显卡操作：无要求；操作系统：CentOSLinuxrelease7.7.1908(Core)；服务器用途：边缘一体机平台</t>
  </si>
  <si>
    <t>等保三级组件</t>
  </si>
  <si>
    <t>支持云防火墙、云主机安全、云Web应用防火墙、云防篡改、网站、云综合日志审计、云数据库审计、云堡垒机、云漏洞扫描。</t>
  </si>
  <si>
    <t>企业数据传输服务</t>
  </si>
  <si>
    <t>提供专线链路，满足危化企业视频数据、安全数据传输需要</t>
  </si>
  <si>
    <t>封闭数据传输服务</t>
  </si>
  <si>
    <t>提供专线链路，满足园区封闭车辆卡口数据、监控数据、人脸数据、车辆违停抓拍数据、易燃易爆有毒有害气体、广播数据、危化停车场数据传输需要</t>
  </si>
  <si>
    <t>六</t>
  </si>
  <si>
    <t>专家现场专项服务及企业诊断服务</t>
  </si>
  <si>
    <t>1.对园区各项新增、变更的资料进行维护管理，指导园区各项数据的收集，并帮助园区将规划文件、评估报告、评价报告、等各项园区资料协助审查及完善。
2.对园区安全风险智能化管控平台运营进行督导，出具园区智慧管理平台工作情况反馈表，及时反馈园区平台运行情况，指导园区平台智慧管理工作持续、长期、有效的稳定运行，形成历史管理数据。
3.对园区内危化品企业进行安全风险评估诊断，针对人员资质、安全管理制度、应急管理、安全管理等进行综合诊断评估，出具诊断评估报告表。</t>
  </si>
  <si>
    <t>园区安全风险等级提升指导服务</t>
  </si>
  <si>
    <t xml:space="preserve">1．派驻安全、封闭、应急等各方面专家力量对园区现状展开调研，针对安全风险导则36条缺失项进行梳理。
2．针对检查出的问题提出相应的解决方案和工作开展思路，制定可实施的整改措施方案计划。
3.全面指导化工园区安全风险评估评级工作，迎审工作包括：资料编制，指导园区专业监管人员迎审工作，同时现场指导并陪审，为应急厅D级复核、应急管理部D级复核顺利通过提供全程指导服务。
</t>
  </si>
  <si>
    <t>运营经理</t>
  </si>
  <si>
    <t>1、负责关系维护，与客户、厂商对接；
2、统筹运营运维团队的全面管理工作；
3、把控运营服务各类业务开展及平台稳定行；
4、负责园区应急服务调度及突发事件协助处置；
5、负责审核各类运营报表、报告以及对外资料输出；
6、负责园区平台运营的数据监督、报警处置及硬件设备工作的统筹；
7、负责组织迎检、接待及讲解工作；
8、开展5×8小时平台日常维护、数据审核、数据闭环管理服务；
9、工资组成：含基本工资、绩效工资、五险一金、餐补、交通补、电话补及节日礼品等。</t>
  </si>
  <si>
    <t>人/一年</t>
  </si>
  <si>
    <t>平台值守人员</t>
  </si>
  <si>
    <t>1、开展7*24小时值班数据处理服务，针对企业及相关管理部门上传和下达服务；
2、协助完成日常业务管理、数据信息汇总、编辑及流转等工作；
3、协助开展处理平台中应急安全、园区封闭类等预警类、故障类数据信息，按照日、周、月记录并按工作要求进行报告；
4、实时巡查在线平台各系统监测预警数据、视频和软件、硬件设施日常巡检，发现问题及时上报并形成记录；
5、负责提供汇报讲解、数据及视频调度服务；
6、负责运营运维各系统档案管理；
7、工资组成：含基本工资、绩效工资、五险一金、餐补、交通补、电话补及节日礼品等。</t>
  </si>
  <si>
    <t>安保值守人员</t>
  </si>
  <si>
    <t>1、开展7*10小时园区综合卡口值守；
2、开展园区综合卡口值守，对人员、车辆进行认真核查，核对证件及货物信息，确保人员、车辆合法进出；
3、负责收发GPS定位卡，绑定及解除GPS卡与车主信息，及人车物进出园区管理及事件处理；
4、卡口值守人员需具备一定的电脑及手机操作技能，包括了解交通规则、基础电脑操作、监控软件使用、消防设备操作等；
5、工资组成：含基本工资、绩效工资、五险一金、餐补、交通补、电话补及节日礼品等。</t>
  </si>
  <si>
    <t>迎查迎检服务</t>
  </si>
  <si>
    <t>1、根据园区参观接待实际情况建立规章制度和标准表格进行管理。
2、建立迎检一系列机制，定期更新讲解资料和建立全员讲解练习工作。
3、结合检查内容开展迎检接待工作。
4、根据迎检内容制定迎检材料和系统演示策略，协助园区顺利通过检查。</t>
  </si>
  <si>
    <t>预警研判应急服务</t>
  </si>
  <si>
    <r>
      <rPr>
        <sz val="10"/>
        <rFont val="宋体"/>
        <charset val="134"/>
      </rPr>
      <t>1.检查和指导。对化工园区通过现场检查、问题反馈、整改督导等方式，帮助企业识别和解决安全隐患。
2.</t>
    </r>
    <r>
      <rPr>
        <sz val="10"/>
        <rFont val="Times New Roman"/>
        <charset val="134"/>
      </rPr>
      <t>‌</t>
    </r>
    <r>
      <rPr>
        <sz val="10"/>
        <rFont val="宋体"/>
        <charset val="134"/>
      </rPr>
      <t>应急处置建议</t>
    </r>
    <r>
      <rPr>
        <sz val="10"/>
        <rFont val="Times New Roman"/>
        <charset val="134"/>
      </rPr>
      <t>‌</t>
    </r>
    <r>
      <rPr>
        <sz val="10"/>
        <rFont val="宋体"/>
        <charset val="134"/>
      </rPr>
      <t>：根据事故发展态势进行全面分析评估，减少事故损失或防止事故扩大的技术建议，参与事故调查处理及其他咨询服务</t>
    </r>
    <r>
      <rPr>
        <sz val="10"/>
        <rFont val="Times New Roman"/>
        <charset val="134"/>
      </rPr>
      <t>‌</t>
    </r>
    <r>
      <rPr>
        <sz val="10"/>
        <rFont val="宋体"/>
        <charset val="134"/>
      </rPr>
      <t>。
3.</t>
    </r>
    <r>
      <rPr>
        <sz val="10"/>
        <rFont val="Times New Roman"/>
        <charset val="134"/>
      </rPr>
      <t>‌</t>
    </r>
    <r>
      <rPr>
        <sz val="10"/>
        <rFont val="宋体"/>
        <charset val="134"/>
      </rPr>
      <t>培训和指导</t>
    </r>
    <r>
      <rPr>
        <sz val="10"/>
        <rFont val="Times New Roman"/>
        <charset val="134"/>
      </rPr>
      <t>‌</t>
    </r>
    <r>
      <rPr>
        <sz val="10"/>
        <rFont val="宋体"/>
        <charset val="134"/>
      </rPr>
      <t>：通过培训和现场示范指导，帮助企业和园区提升安全管理水平，带动提升化工园区的本质安全水平。
4.</t>
    </r>
    <r>
      <rPr>
        <sz val="10"/>
        <rFont val="Times New Roman"/>
        <charset val="134"/>
      </rPr>
      <t>‌</t>
    </r>
    <r>
      <rPr>
        <sz val="10"/>
        <rFont val="宋体"/>
        <charset val="134"/>
      </rPr>
      <t>隐患排查和整改建议</t>
    </r>
    <r>
      <rPr>
        <sz val="10"/>
        <rFont val="Times New Roman"/>
        <charset val="134"/>
      </rPr>
      <t>‌</t>
    </r>
    <r>
      <rPr>
        <sz val="10"/>
        <rFont val="宋体"/>
        <charset val="134"/>
      </rPr>
      <t>：帮助企业和园区发现各类问题隐患，并提出整治提升建议。</t>
    </r>
  </si>
  <si>
    <t>其它费用</t>
  </si>
  <si>
    <t>车辆交通费，含保险费、维修费、加油费、过路费等。</t>
  </si>
  <si>
    <t>七</t>
  </si>
  <si>
    <t>硬件技术支撑</t>
  </si>
  <si>
    <t>1、负责智慧园区智能化系统和封闭园区智能化系统应急服务调度及突发事件协助处置；
2、负责审核各类运营报表、报告以及对外资料输出；
3、开展信息网络安全、系统平台、数据库等维护及问题解决，确保系统平台稳定运行；
4、开展园区室内设备、室外设备和企业物联感知设备的日常巡检、维护及故障解决等，确保系统平台稳定运行；
5、工资组成：含基本工资、绩效工资、五险一金、餐补、交通补、电话补及节日礼品等。</t>
  </si>
  <si>
    <t>人/二年</t>
  </si>
  <si>
    <t>软件技术支撑</t>
  </si>
  <si>
    <t>1.负责园区重大安全防控系统日常维护、数据接入，发现异常问题及时上报处置；
2.负责系统故障解决及问题修复；
3.负责系统补丁安装和软件版本升级；
4.负责系统定期预防性巡检及系统风险评估；
5.负责对系统的日常数据的备份以及检查；
6.负责园区安全、应急等各方面数据信息核对、发现问题及时上报处置，并跟踪处置结果；
7.工资组成：含基本工资、绩效工资、五险一金、餐补、交通补、电话补及节日礼品等。</t>
  </si>
  <si>
    <t>维护实施服务</t>
  </si>
  <si>
    <t>1.服务内容：智慧园区智能化系统和封闭园区智能化系统建设内容；
2.园区内各点位巡查、检修、故障解决、设备运输及更换等产生的交通、物流费及日常费。</t>
  </si>
  <si>
    <t>其它服务</t>
  </si>
  <si>
    <t>服务支撑工具、服装、办公等费用、运维车辆交通费、住宿、保险费、维修费、加油费、过路费等。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</si>
</sst>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 numFmtId="178" formatCode="0.0000_);\(0.0000\)"/>
    <numFmt numFmtId="179" formatCode="0.0000_ "/>
    <numFmt numFmtId="180" formatCode="0.00_);[Red]\(0.00\)"/>
  </numFmts>
  <fonts count="30">
    <font>
      <sz val="11"/>
      <color theme="1"/>
      <name val="宋体"/>
      <charset val="134"/>
      <scheme val="minor"/>
    </font>
    <font>
      <sz val="10"/>
      <name val="宋体"/>
      <charset val="134"/>
    </font>
    <font>
      <b/>
      <sz val="10"/>
      <name val="宋体"/>
      <charset val="134"/>
    </font>
    <font>
      <sz val="10"/>
      <name val="宋体"/>
      <charset val="204"/>
    </font>
    <font>
      <sz val="10"/>
      <name val="宋体"/>
      <charset val="134"/>
      <scheme val="minor"/>
    </font>
    <font>
      <sz val="10"/>
      <color rgb="FF7030A0"/>
      <name val="宋体"/>
      <charset val="134"/>
    </font>
    <font>
      <sz val="9"/>
      <color rgb="FF000000"/>
      <name val="宋体"/>
      <charset val="134"/>
    </font>
    <font>
      <sz val="9"/>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0"/>
      <name val="Times New Roman"/>
      <charset val="134"/>
    </font>
  </fonts>
  <fills count="36">
    <fill>
      <patternFill patternType="none"/>
    </fill>
    <fill>
      <patternFill patternType="gray125"/>
    </fill>
    <fill>
      <patternFill patternType="solid">
        <fgColor rgb="FFFF0000"/>
        <bgColor indexed="64"/>
      </patternFill>
    </fill>
    <fill>
      <patternFill patternType="solid">
        <fgColor theme="8" tint="0.4"/>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9" fillId="0" borderId="0">
      <alignment vertical="center"/>
    </xf>
    <xf numFmtId="0" fontId="10" fillId="0" borderId="0">
      <alignment vertical="center"/>
    </xf>
    <xf numFmtId="0" fontId="0" fillId="5" borderId="5">
      <alignment vertical="center"/>
    </xf>
    <xf numFmtId="0" fontId="11" fillId="0" borderId="0">
      <alignment vertical="center"/>
    </xf>
    <xf numFmtId="0" fontId="12" fillId="0" borderId="0">
      <alignment vertical="center"/>
    </xf>
    <xf numFmtId="0" fontId="13" fillId="0" borderId="0">
      <alignment vertical="center"/>
    </xf>
    <xf numFmtId="0" fontId="14" fillId="0" borderId="6">
      <alignment vertical="center"/>
    </xf>
    <xf numFmtId="0" fontId="15" fillId="0" borderId="6">
      <alignment vertical="center"/>
    </xf>
    <xf numFmtId="0" fontId="16" fillId="0" borderId="7">
      <alignment vertical="center"/>
    </xf>
    <xf numFmtId="0" fontId="16" fillId="0" borderId="0">
      <alignment vertical="center"/>
    </xf>
    <xf numFmtId="0" fontId="17" fillId="6" borderId="8">
      <alignment vertical="center"/>
    </xf>
    <xf numFmtId="0" fontId="18" fillId="7" borderId="9">
      <alignment vertical="center"/>
    </xf>
    <xf numFmtId="0" fontId="19" fillId="7" borderId="8">
      <alignment vertical="center"/>
    </xf>
    <xf numFmtId="0" fontId="20" fillId="8" borderId="10">
      <alignment vertical="center"/>
    </xf>
    <xf numFmtId="0" fontId="21" fillId="0" borderId="11">
      <alignment vertical="center"/>
    </xf>
    <xf numFmtId="0" fontId="22" fillId="0" borderId="12">
      <alignment vertical="center"/>
    </xf>
    <xf numFmtId="0" fontId="23" fillId="9" borderId="0">
      <alignment vertical="center"/>
    </xf>
    <xf numFmtId="0" fontId="24" fillId="10" borderId="0">
      <alignment vertical="center"/>
    </xf>
    <xf numFmtId="0" fontId="25" fillId="11" borderId="0">
      <alignment vertical="center"/>
    </xf>
    <xf numFmtId="0" fontId="26" fillId="12" borderId="0">
      <alignment vertical="center"/>
    </xf>
    <xf numFmtId="0" fontId="27" fillId="13" borderId="0">
      <alignment vertical="center"/>
    </xf>
    <xf numFmtId="0" fontId="27" fillId="14" borderId="0">
      <alignment vertical="center"/>
    </xf>
    <xf numFmtId="0" fontId="26" fillId="15" borderId="0">
      <alignment vertical="center"/>
    </xf>
    <xf numFmtId="0" fontId="26" fillId="16" borderId="0">
      <alignment vertical="center"/>
    </xf>
    <xf numFmtId="0" fontId="27" fillId="17" borderId="0">
      <alignment vertical="center"/>
    </xf>
    <xf numFmtId="0" fontId="27" fillId="18" borderId="0">
      <alignment vertical="center"/>
    </xf>
    <xf numFmtId="0" fontId="26" fillId="19" borderId="0">
      <alignment vertical="center"/>
    </xf>
    <xf numFmtId="0" fontId="26" fillId="20" borderId="0">
      <alignment vertical="center"/>
    </xf>
    <xf numFmtId="0" fontId="27" fillId="21" borderId="0">
      <alignment vertical="center"/>
    </xf>
    <xf numFmtId="0" fontId="27" fillId="22" borderId="0">
      <alignment vertical="center"/>
    </xf>
    <xf numFmtId="0" fontId="26" fillId="23" borderId="0">
      <alignment vertical="center"/>
    </xf>
    <xf numFmtId="0" fontId="26" fillId="24" borderId="0">
      <alignment vertical="center"/>
    </xf>
    <xf numFmtId="0" fontId="27" fillId="25" borderId="0">
      <alignment vertical="center"/>
    </xf>
    <xf numFmtId="0" fontId="27" fillId="26" borderId="0">
      <alignment vertical="center"/>
    </xf>
    <xf numFmtId="0" fontId="26" fillId="27" borderId="0">
      <alignment vertical="center"/>
    </xf>
    <xf numFmtId="0" fontId="26" fillId="28" borderId="0">
      <alignment vertical="center"/>
    </xf>
    <xf numFmtId="0" fontId="27" fillId="29" borderId="0">
      <alignment vertical="center"/>
    </xf>
    <xf numFmtId="0" fontId="27" fillId="30" borderId="0">
      <alignment vertical="center"/>
    </xf>
    <xf numFmtId="0" fontId="26" fillId="31" borderId="0">
      <alignment vertical="center"/>
    </xf>
    <xf numFmtId="0" fontId="26" fillId="32" borderId="0">
      <alignment vertical="center"/>
    </xf>
    <xf numFmtId="0" fontId="27" fillId="33" borderId="0">
      <alignment vertical="center"/>
    </xf>
    <xf numFmtId="0" fontId="27" fillId="34" borderId="0">
      <alignment vertical="center"/>
    </xf>
    <xf numFmtId="0" fontId="26" fillId="35" borderId="0">
      <alignment vertical="center"/>
    </xf>
    <xf numFmtId="0" fontId="0" fillId="0" borderId="0"/>
    <xf numFmtId="0" fontId="28" fillId="0" borderId="0" applyProtection="0">
      <alignment vertical="center"/>
    </xf>
  </cellStyleXfs>
  <cellXfs count="120">
    <xf numFmtId="0" fontId="0" fillId="0" borderId="0" xfId="0" applyAlignment="1">
      <alignment vertical="center"/>
    </xf>
    <xf numFmtId="0" fontId="1" fillId="0" borderId="0" xfId="0" applyFont="1" applyFill="1">
      <alignment vertical="center"/>
    </xf>
    <xf numFmtId="49" fontId="1" fillId="0" borderId="0" xfId="0" applyNumberFormat="1" applyFont="1" applyFill="1">
      <alignment vertical="center"/>
    </xf>
    <xf numFmtId="0" fontId="1" fillId="0" borderId="0" xfId="0" applyFont="1" applyFill="1" applyAlignment="1">
      <alignment horizontal="left" vertical="center"/>
    </xf>
    <xf numFmtId="176" fontId="1" fillId="0" borderId="0" xfId="0" applyNumberFormat="1"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left"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76"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49" applyFont="1" applyFill="1" applyBorder="1" applyAlignment="1">
      <alignment horizontal="left" vertical="center" wrapText="1"/>
    </xf>
    <xf numFmtId="177" fontId="2" fillId="2"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78" fontId="2" fillId="2" borderId="1" xfId="0" applyNumberFormat="1" applyFont="1" applyFill="1" applyBorder="1" applyAlignment="1">
      <alignment horizontal="right" vertical="center" wrapText="1"/>
    </xf>
    <xf numFmtId="49"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177"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lignment vertical="center" wrapText="1"/>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176" fontId="1" fillId="2" borderId="1" xfId="0" applyNumberFormat="1"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wrapText="1"/>
    </xf>
    <xf numFmtId="0" fontId="1" fillId="2" borderId="1" xfId="0" applyFont="1" applyFill="1" applyBorder="1" applyAlignment="1">
      <alignment vertical="center" wrapText="1"/>
    </xf>
    <xf numFmtId="0" fontId="3" fillId="0" borderId="1" xfId="0" applyFont="1" applyFill="1" applyBorder="1" applyAlignment="1">
      <alignment horizontal="left" vertical="center" wrapText="1"/>
    </xf>
    <xf numFmtId="1" fontId="1" fillId="0" borderId="1" xfId="0" applyNumberFormat="1" applyFont="1" applyFill="1" applyBorder="1" applyAlignment="1">
      <alignment horizontal="center" vertical="center" wrapText="1"/>
    </xf>
    <xf numFmtId="179"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8" fontId="1" fillId="0" borderId="1" xfId="0" applyNumberFormat="1"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xf>
    <xf numFmtId="0" fontId="2" fillId="4" borderId="1" xfId="0" applyFont="1" applyFill="1" applyBorder="1" applyAlignment="1">
      <alignmen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176" fontId="2" fillId="4" borderId="1" xfId="0" applyNumberFormat="1" applyFont="1" applyFill="1" applyBorder="1" applyAlignment="1">
      <alignment horizontal="center" vertical="center" wrapText="1"/>
    </xf>
    <xf numFmtId="180" fontId="1" fillId="0" borderId="1" xfId="0" applyNumberFormat="1" applyFont="1" applyFill="1" applyBorder="1" applyAlignment="1">
      <alignment horizontal="left" vertical="center"/>
    </xf>
    <xf numFmtId="0" fontId="1" fillId="0" borderId="1" xfId="49" applyFont="1" applyFill="1" applyBorder="1" applyAlignment="1">
      <alignment horizontal="left" vertical="center" wrapText="1"/>
    </xf>
    <xf numFmtId="0" fontId="1" fillId="0" borderId="1" xfId="0" applyFont="1" applyFill="1" applyBorder="1" applyAlignment="1">
      <alignment horizontal="center" vertical="center"/>
    </xf>
    <xf numFmtId="176" fontId="1" fillId="0" borderId="1" xfId="0" applyNumberFormat="1" applyFont="1" applyFill="1" applyBorder="1" applyAlignment="1" applyProtection="1">
      <alignment horizontal="center" vertical="center"/>
      <protection locked="0"/>
    </xf>
    <xf numFmtId="180" fontId="1" fillId="0" borderId="1" xfId="0" applyNumberFormat="1" applyFont="1" applyFill="1" applyBorder="1" applyAlignment="1">
      <alignment horizontal="left" vertical="center" wrapText="1"/>
    </xf>
    <xf numFmtId="177" fontId="2" fillId="4" borderId="1" xfId="50" applyNumberFormat="1" applyFont="1" applyFill="1" applyBorder="1" applyAlignment="1">
      <alignment horizontal="left" vertical="center"/>
    </xf>
    <xf numFmtId="0" fontId="2" fillId="4" borderId="1" xfId="49" applyFont="1" applyFill="1" applyBorder="1" applyAlignment="1">
      <alignment horizontal="left" vertical="center" wrapText="1"/>
    </xf>
    <xf numFmtId="177" fontId="2" fillId="4" borderId="1" xfId="0" applyNumberFormat="1" applyFont="1" applyFill="1" applyBorder="1" applyAlignment="1">
      <alignment horizontal="center" vertical="center"/>
    </xf>
    <xf numFmtId="177" fontId="2"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176" fontId="1" fillId="0" borderId="1" xfId="0" applyNumberFormat="1"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49" fontId="2" fillId="4" borderId="1" xfId="0" applyNumberFormat="1" applyFont="1" applyFill="1" applyBorder="1" applyAlignment="1">
      <alignment horizontal="center" vertical="center" wrapText="1"/>
    </xf>
    <xf numFmtId="0" fontId="2" fillId="4" borderId="1" xfId="0" applyFont="1" applyFill="1" applyBorder="1">
      <alignment vertical="center"/>
    </xf>
    <xf numFmtId="177" fontId="2" fillId="4" borderId="1" xfId="50" applyNumberFormat="1" applyFont="1" applyFill="1" applyBorder="1" applyAlignment="1">
      <alignment horizontal="left" vertical="center" wrapText="1"/>
    </xf>
    <xf numFmtId="0" fontId="1" fillId="0" borderId="1" xfId="0" applyFont="1" applyFill="1" applyBorder="1" applyAlignment="1">
      <alignment horizontal="left" vertical="center"/>
    </xf>
    <xf numFmtId="0" fontId="1" fillId="3" borderId="1" xfId="0" applyFont="1" applyFill="1" applyBorder="1" applyAlignment="1">
      <alignment horizontal="center" vertical="center"/>
    </xf>
    <xf numFmtId="49" fontId="2" fillId="2" borderId="1" xfId="0" applyNumberFormat="1" applyFont="1" applyFill="1" applyBorder="1" applyAlignment="1">
      <alignment horizontal="center" vertical="center"/>
    </xf>
    <xf numFmtId="177" fontId="2" fillId="2" borderId="1" xfId="50" applyNumberFormat="1" applyFont="1" applyFill="1" applyBorder="1" applyAlignment="1">
      <alignment horizontal="left" vertical="center" wrapText="1"/>
    </xf>
    <xf numFmtId="0" fontId="1" fillId="2" borderId="1" xfId="0" applyFont="1" applyFill="1" applyBorder="1" applyAlignment="1">
      <alignment horizontal="center" vertical="center"/>
    </xf>
    <xf numFmtId="0" fontId="1" fillId="0" borderId="1" xfId="0" applyNumberFormat="1" applyFont="1" applyFill="1" applyBorder="1" applyAlignment="1">
      <alignment horizontal="left" vertical="center" wrapText="1"/>
    </xf>
    <xf numFmtId="0" fontId="2" fillId="2" borderId="1" xfId="0" applyFont="1" applyFill="1" applyBorder="1">
      <alignment vertical="center"/>
    </xf>
    <xf numFmtId="178" fontId="2" fillId="2" borderId="1" xfId="0" applyNumberFormat="1" applyFont="1" applyFill="1" applyBorder="1" applyAlignment="1">
      <alignment horizontal="center" vertical="center" wrapText="1"/>
    </xf>
    <xf numFmtId="0" fontId="2" fillId="4" borderId="1" xfId="49" applyFont="1" applyFill="1" applyBorder="1" applyAlignment="1">
      <alignment horizontal="center" vertical="center" wrapText="1"/>
    </xf>
    <xf numFmtId="176" fontId="2" fillId="4" borderId="1" xfId="49" applyNumberFormat="1" applyFont="1" applyFill="1" applyBorder="1" applyAlignment="1">
      <alignment horizontal="center" vertical="center" wrapText="1"/>
    </xf>
    <xf numFmtId="178" fontId="2" fillId="4" borderId="1" xfId="0" applyNumberFormat="1" applyFont="1" applyFill="1" applyBorder="1" applyAlignment="1">
      <alignment horizontal="right" vertical="center" wrapText="1"/>
    </xf>
    <xf numFmtId="176" fontId="1" fillId="0" borderId="1" xfId="0" applyNumberFormat="1" applyFont="1" applyFill="1" applyBorder="1" applyAlignment="1" applyProtection="1">
      <alignment horizontal="center" vertical="center"/>
      <protection locked="0"/>
    </xf>
    <xf numFmtId="178" fontId="2" fillId="0" borderId="1" xfId="0" applyNumberFormat="1" applyFont="1" applyFill="1" applyBorder="1" applyAlignment="1">
      <alignment horizontal="right" vertical="center" wrapText="1"/>
    </xf>
    <xf numFmtId="178" fontId="2" fillId="4"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176" fontId="4" fillId="0" borderId="0" xfId="0" applyNumberFormat="1" applyFont="1" applyFill="1">
      <alignment vertical="center"/>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xf>
    <xf numFmtId="0" fontId="1" fillId="2" borderId="1" xfId="0" applyFont="1" applyFill="1" applyBorder="1" applyAlignment="1">
      <alignment vertical="center"/>
    </xf>
    <xf numFmtId="0" fontId="2" fillId="2" borderId="1" xfId="0" applyFont="1" applyFill="1" applyBorder="1" applyAlignment="1" applyProtection="1">
      <alignment vertical="center" wrapText="1"/>
    </xf>
    <xf numFmtId="0" fontId="2" fillId="3" borderId="1"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1" fillId="4" borderId="1" xfId="0" applyFont="1" applyFill="1" applyBorder="1" applyAlignment="1">
      <alignment vertical="center"/>
    </xf>
    <xf numFmtId="0" fontId="2" fillId="4" borderId="1" xfId="0" applyFont="1" applyFill="1" applyBorder="1" applyAlignment="1" applyProtection="1">
      <alignment vertical="center" wrapText="1"/>
    </xf>
    <xf numFmtId="4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horizontal="center" vertical="center" wrapText="1"/>
    </xf>
    <xf numFmtId="0" fontId="1" fillId="0" borderId="1" xfId="0" applyFont="1" applyFill="1" applyBorder="1" applyAlignment="1" applyProtection="1">
      <alignment vertical="center" wrapText="1"/>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vertical="center"/>
    </xf>
    <xf numFmtId="0" fontId="5" fillId="0" borderId="1" xfId="0" applyFont="1" applyFill="1" applyBorder="1" applyAlignment="1" applyProtection="1">
      <alignment horizontal="center" vertical="center" wrapText="1"/>
    </xf>
    <xf numFmtId="0" fontId="5" fillId="0" borderId="1" xfId="0" applyFont="1" applyFill="1" applyBorder="1" applyAlignment="1" applyProtection="1">
      <alignment vertical="center" wrapText="1"/>
    </xf>
    <xf numFmtId="0" fontId="5" fillId="0" borderId="1" xfId="0" applyFont="1" applyFill="1" applyBorder="1" applyAlignment="1" applyProtection="1">
      <alignment horizontal="center" vertical="center"/>
    </xf>
    <xf numFmtId="176" fontId="2" fillId="0" borderId="3" xfId="0" applyNumberFormat="1"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176" fontId="2" fillId="2" borderId="1" xfId="0" applyNumberFormat="1" applyFont="1" applyFill="1" applyBorder="1" applyAlignment="1" applyProtection="1">
      <alignment vertical="center" wrapText="1"/>
    </xf>
    <xf numFmtId="0" fontId="2" fillId="3"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176" fontId="2" fillId="4" borderId="1" xfId="0" applyNumberFormat="1" applyFont="1" applyFill="1" applyBorder="1" applyAlignment="1" applyProtection="1">
      <alignment vertical="center" wrapText="1"/>
    </xf>
    <xf numFmtId="0" fontId="2" fillId="4" borderId="1" xfId="0" applyFont="1" applyFill="1" applyBorder="1" applyAlignment="1" applyProtection="1">
      <alignment horizontal="center" vertical="center" wrapText="1"/>
    </xf>
    <xf numFmtId="176" fontId="6" fillId="0" borderId="1" xfId="0" applyNumberFormat="1" applyFont="1" applyFill="1" applyBorder="1" applyAlignment="1" applyProtection="1">
      <alignment horizontal="right" vertical="center" wrapText="1"/>
      <protection locked="0"/>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1" fillId="0" borderId="1" xfId="0" applyFont="1" applyFill="1" applyBorder="1" applyAlignment="1">
      <alignment vertical="center"/>
    </xf>
    <xf numFmtId="176" fontId="7"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xf>
    <xf numFmtId="0" fontId="1" fillId="3" borderId="1" xfId="0" applyFont="1" applyFill="1" applyBorder="1" applyAlignment="1" applyProtection="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176" fontId="8" fillId="0" borderId="1" xfId="0" applyNumberFormat="1" applyFont="1" applyBorder="1" applyAlignment="1">
      <alignment horizontal="center" vertical="center"/>
    </xf>
    <xf numFmtId="0" fontId="8" fillId="0" borderId="1" xfId="0" applyFont="1" applyBorder="1" applyAlignment="1">
      <alignment vertical="center"/>
    </xf>
    <xf numFmtId="0" fontId="8" fillId="0" borderId="1" xfId="0" applyFont="1" applyFill="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8" xfId="49"/>
    <cellStyle name="常规 9"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ile:///C:\Users\1l\Library\Containers\com.tencent.xinWeChat\Data\Documents\xwechat_files\liuyuan1326322735_08ac\msg\file\2025-09\&#12304;20250806-&#23545;&#20869;1695&#19975;&#12305;&#37122;&#23572;&#22810;&#26031;&#26477;&#38182;&#32463;&#27982;&#24320;&#21457;&#21306;&#21270;&#24037;&#22253;&#21306;&#23433;&#20840;&#39118;&#38505;&#26234;&#33021;&#21270;&#31649;&#25511;&#24179;&#21488;&#21450;&#30456;&#20851;&#37197;&#22871;&#35774;&#26045;&#26381;&#21153;&#39033;&#30446;&#39044;&#31639;-&#36130;&#2345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附表1、项目服务投资费用"/>
      <sheetName val="附表2、园区系统平台升级服务"/>
      <sheetName val="附表3、园区相关配套设施建设服务"/>
      <sheetName val="附表4、园区运营服务"/>
      <sheetName val="附表5、园区运维服务 "/>
      <sheetName val="车辆管控点表"/>
      <sheetName val="人员通道点表"/>
      <sheetName val="视频监控点表"/>
      <sheetName val="测速抓拍点表"/>
      <sheetName val="违停抓拍点表"/>
      <sheetName val="应急广播点表"/>
      <sheetName val="标识标线点表"/>
      <sheetName val="标识标牌做法"/>
    </sheetNames>
    <sheetDataSet>
      <sheetData sheetId="0"/>
      <sheetData sheetId="1"/>
      <sheetData sheetId="2"/>
      <sheetData sheetId="3"/>
      <sheetData sheetId="4"/>
      <sheetData sheetId="5">
        <row r="29">
          <cell r="J29">
            <v>22</v>
          </cell>
          <cell r="K29">
            <v>34</v>
          </cell>
        </row>
        <row r="29">
          <cell r="M29">
            <v>20</v>
          </cell>
        </row>
        <row r="29">
          <cell r="AI29">
            <v>8</v>
          </cell>
          <cell r="AJ29">
            <v>2</v>
          </cell>
          <cell r="AK29">
            <v>5</v>
          </cell>
          <cell r="AL29">
            <v>6</v>
          </cell>
          <cell r="AM29">
            <v>20</v>
          </cell>
        </row>
      </sheetData>
      <sheetData sheetId="6">
        <row r="28">
          <cell r="K28">
            <v>8</v>
          </cell>
        </row>
        <row r="28">
          <cell r="M28">
            <v>22</v>
          </cell>
        </row>
      </sheetData>
      <sheetData sheetId="7">
        <row r="26">
          <cell r="I26">
            <v>17</v>
          </cell>
          <cell r="J26">
            <v>17</v>
          </cell>
        </row>
      </sheetData>
      <sheetData sheetId="8">
        <row r="7">
          <cell r="I7">
            <v>8</v>
          </cell>
          <cell r="J7">
            <v>12</v>
          </cell>
          <cell r="K7">
            <v>12</v>
          </cell>
          <cell r="L7">
            <v>5</v>
          </cell>
        </row>
        <row r="7">
          <cell r="N7">
            <v>7</v>
          </cell>
          <cell r="O7">
            <v>5</v>
          </cell>
          <cell r="P7">
            <v>10</v>
          </cell>
        </row>
      </sheetData>
      <sheetData sheetId="9">
        <row r="4">
          <cell r="I4">
            <v>2</v>
          </cell>
          <cell r="J4">
            <v>1</v>
          </cell>
        </row>
        <row r="4">
          <cell r="L4">
            <v>2</v>
          </cell>
          <cell r="M4">
            <v>2</v>
          </cell>
        </row>
      </sheetData>
      <sheetData sheetId="10">
        <row r="12">
          <cell r="D12">
            <v>18</v>
          </cell>
          <cell r="E12">
            <v>18</v>
          </cell>
        </row>
      </sheetData>
      <sheetData sheetId="11"/>
      <sheetData sheetId="12"/>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9"/>
  <sheetViews>
    <sheetView showZeros="0" zoomScale="90" zoomScaleNormal="90" topLeftCell="A9" workbookViewId="0">
      <selection activeCell="C9" sqref="C9"/>
    </sheetView>
  </sheetViews>
  <sheetFormatPr defaultColWidth="9.025" defaultRowHeight="13.5" outlineLevelCol="4"/>
  <cols>
    <col min="1" max="1" width="9.025" style="111"/>
    <col min="2" max="2" width="20.05" style="112" customWidth="1"/>
    <col min="3" max="3" width="61.2666666666667" style="113" customWidth="1"/>
    <col min="4" max="4" width="13.4333333333333" style="111" customWidth="1"/>
  </cols>
  <sheetData>
    <row r="1" ht="31" customHeight="1" spans="1:5">
      <c r="A1" s="114" t="s">
        <v>0</v>
      </c>
      <c r="B1" s="115" t="s">
        <v>1</v>
      </c>
      <c r="C1" s="115" t="s">
        <v>2</v>
      </c>
      <c r="D1" s="114" t="s">
        <v>3</v>
      </c>
      <c r="E1" s="114" t="s">
        <v>4</v>
      </c>
    </row>
    <row r="2" ht="30" customHeight="1" spans="1:5">
      <c r="A2" s="114" t="s">
        <v>5</v>
      </c>
      <c r="B2" s="115" t="s">
        <v>6</v>
      </c>
      <c r="C2" s="116"/>
      <c r="D2" s="117">
        <f>D3+D17+D23+D26+D28</f>
        <v>0</v>
      </c>
      <c r="E2" s="118"/>
    </row>
    <row r="3" ht="41" customHeight="1" spans="1:5">
      <c r="A3" s="114" t="s">
        <v>7</v>
      </c>
      <c r="B3" s="115" t="s">
        <v>8</v>
      </c>
      <c r="C3" s="116"/>
      <c r="D3" s="119">
        <f>D4+D15+D16</f>
        <v>0</v>
      </c>
      <c r="E3" s="118"/>
    </row>
    <row r="4" ht="41" customHeight="1" spans="1:5">
      <c r="A4" s="114" t="s">
        <v>9</v>
      </c>
      <c r="B4" s="115" t="s">
        <v>10</v>
      </c>
      <c r="C4" s="116"/>
      <c r="D4" s="114">
        <f>软件清单!J3</f>
        <v>0</v>
      </c>
      <c r="E4" s="118"/>
    </row>
    <row r="5" ht="98" customHeight="1" spans="1:5">
      <c r="A5" s="114" t="s">
        <v>11</v>
      </c>
      <c r="B5" s="115" t="s">
        <v>12</v>
      </c>
      <c r="C5" s="116" t="s">
        <v>13</v>
      </c>
      <c r="D5" s="114">
        <f>软件清单!J4</f>
        <v>0</v>
      </c>
      <c r="E5" s="118"/>
    </row>
    <row r="6" ht="140" customHeight="1" spans="1:5">
      <c r="A6" s="114" t="s">
        <v>14</v>
      </c>
      <c r="B6" s="115" t="s">
        <v>15</v>
      </c>
      <c r="C6" s="116" t="s">
        <v>16</v>
      </c>
      <c r="D6" s="114">
        <f>软件清单!J56</f>
        <v>0</v>
      </c>
      <c r="E6" s="118"/>
    </row>
    <row r="7" ht="162" spans="1:5">
      <c r="A7" s="114" t="s">
        <v>17</v>
      </c>
      <c r="B7" s="115" t="s">
        <v>18</v>
      </c>
      <c r="C7" s="116" t="s">
        <v>19</v>
      </c>
      <c r="D7" s="114">
        <f>软件清单!J78</f>
        <v>0</v>
      </c>
      <c r="E7" s="118"/>
    </row>
    <row r="8" ht="67.5" spans="1:5">
      <c r="A8" s="114" t="s">
        <v>20</v>
      </c>
      <c r="B8" s="115" t="s">
        <v>21</v>
      </c>
      <c r="C8" s="116" t="s">
        <v>22</v>
      </c>
      <c r="D8" s="114">
        <f>软件清单!J109</f>
        <v>0</v>
      </c>
      <c r="E8" s="118"/>
    </row>
    <row r="9" ht="91" customHeight="1" spans="1:5">
      <c r="A9" s="114" t="s">
        <v>23</v>
      </c>
      <c r="B9" s="115" t="s">
        <v>24</v>
      </c>
      <c r="C9" s="116" t="s">
        <v>25</v>
      </c>
      <c r="D9" s="114">
        <f>软件清单!J133</f>
        <v>0</v>
      </c>
      <c r="E9" s="118"/>
    </row>
    <row r="10" ht="121.5" spans="1:5">
      <c r="A10" s="114" t="s">
        <v>26</v>
      </c>
      <c r="B10" s="115" t="s">
        <v>27</v>
      </c>
      <c r="C10" s="116" t="s">
        <v>28</v>
      </c>
      <c r="D10" s="114">
        <f>软件清单!J215</f>
        <v>0</v>
      </c>
      <c r="E10" s="118"/>
    </row>
    <row r="11" ht="108" spans="1:5">
      <c r="A11" s="114" t="s">
        <v>29</v>
      </c>
      <c r="B11" s="115" t="s">
        <v>30</v>
      </c>
      <c r="C11" s="116" t="s">
        <v>31</v>
      </c>
      <c r="D11" s="114">
        <f>软件清单!J256</f>
        <v>0</v>
      </c>
      <c r="E11" s="118"/>
    </row>
    <row r="12" ht="54" spans="1:5">
      <c r="A12" s="114" t="s">
        <v>32</v>
      </c>
      <c r="B12" s="115" t="s">
        <v>33</v>
      </c>
      <c r="C12" s="116" t="s">
        <v>34</v>
      </c>
      <c r="D12" s="114">
        <f>软件清单!J266</f>
        <v>0</v>
      </c>
      <c r="E12" s="118"/>
    </row>
    <row r="13" ht="94.5" spans="1:5">
      <c r="A13" s="114" t="s">
        <v>35</v>
      </c>
      <c r="B13" s="115" t="s">
        <v>36</v>
      </c>
      <c r="C13" s="116" t="s">
        <v>37</v>
      </c>
      <c r="D13" s="114">
        <f>软件清单!J279</f>
        <v>0</v>
      </c>
      <c r="E13" s="118"/>
    </row>
    <row r="14" ht="113" customHeight="1" spans="1:5">
      <c r="A14" s="114" t="s">
        <v>38</v>
      </c>
      <c r="B14" s="115" t="s">
        <v>39</v>
      </c>
      <c r="C14" s="116" t="s">
        <v>40</v>
      </c>
      <c r="D14" s="114">
        <f>软件清单!J302</f>
        <v>0</v>
      </c>
      <c r="E14" s="118"/>
    </row>
    <row r="15" ht="40.5" spans="1:5">
      <c r="A15" s="114" t="s">
        <v>41</v>
      </c>
      <c r="B15" s="115" t="s">
        <v>42</v>
      </c>
      <c r="C15" s="116" t="s">
        <v>43</v>
      </c>
      <c r="D15" s="114">
        <f>软件清单!J366</f>
        <v>0</v>
      </c>
      <c r="E15" s="118"/>
    </row>
    <row r="16" ht="40.5" spans="1:5">
      <c r="A16" s="114" t="s">
        <v>44</v>
      </c>
      <c r="B16" s="115" t="s">
        <v>45</v>
      </c>
      <c r="C16" s="116" t="s">
        <v>46</v>
      </c>
      <c r="D16" s="114">
        <f>软件清单!J557</f>
        <v>0</v>
      </c>
      <c r="E16" s="118"/>
    </row>
    <row r="17" ht="27" spans="1:5">
      <c r="A17" s="114" t="s">
        <v>47</v>
      </c>
      <c r="B17" s="115" t="s">
        <v>48</v>
      </c>
      <c r="C17" s="116"/>
      <c r="D17" s="114">
        <f>D18+D19+D20+D21+D22</f>
        <v>0</v>
      </c>
      <c r="E17" s="118"/>
    </row>
    <row r="18" ht="27" spans="1:5">
      <c r="A18" s="114" t="s">
        <v>9</v>
      </c>
      <c r="B18" s="115" t="s">
        <v>49</v>
      </c>
      <c r="C18" s="116" t="s">
        <v>50</v>
      </c>
      <c r="D18" s="114">
        <f>硬件清单!G3</f>
        <v>0</v>
      </c>
      <c r="E18" s="118"/>
    </row>
    <row r="19" ht="108" spans="1:5">
      <c r="A19" s="114" t="s">
        <v>41</v>
      </c>
      <c r="B19" s="115" t="s">
        <v>51</v>
      </c>
      <c r="C19" s="116" t="s">
        <v>52</v>
      </c>
      <c r="D19" s="114">
        <f>硬件清单!G20</f>
        <v>0</v>
      </c>
      <c r="E19" s="118"/>
    </row>
    <row r="20" ht="108" spans="1:5">
      <c r="A20" s="114" t="s">
        <v>44</v>
      </c>
      <c r="B20" s="115" t="s">
        <v>53</v>
      </c>
      <c r="C20" s="116" t="s">
        <v>52</v>
      </c>
      <c r="D20" s="114">
        <f>硬件清单!G56</f>
        <v>0</v>
      </c>
      <c r="E20" s="118"/>
    </row>
    <row r="21" ht="148.5" spans="1:5">
      <c r="A21" s="114" t="s">
        <v>54</v>
      </c>
      <c r="B21" s="115" t="s">
        <v>55</v>
      </c>
      <c r="C21" s="116" t="s">
        <v>56</v>
      </c>
      <c r="D21" s="114">
        <f>硬件清单!G126</f>
        <v>0</v>
      </c>
      <c r="E21" s="118"/>
    </row>
    <row r="22" ht="67.5" spans="1:5">
      <c r="A22" s="114" t="s">
        <v>57</v>
      </c>
      <c r="B22" s="115" t="s">
        <v>58</v>
      </c>
      <c r="C22" s="116" t="s">
        <v>59</v>
      </c>
      <c r="D22" s="114">
        <f>硬件清单!G128</f>
        <v>0</v>
      </c>
      <c r="E22" s="118"/>
    </row>
    <row r="23" ht="38" customHeight="1" spans="1:5">
      <c r="A23" s="114" t="s">
        <v>60</v>
      </c>
      <c r="B23" s="115" t="s">
        <v>61</v>
      </c>
      <c r="C23" s="116"/>
      <c r="D23" s="114">
        <f>D24+D25</f>
        <v>0</v>
      </c>
      <c r="E23" s="118"/>
    </row>
    <row r="24" ht="229.5" spans="1:5">
      <c r="A24" s="114">
        <v>1</v>
      </c>
      <c r="B24" s="115" t="s">
        <v>62</v>
      </c>
      <c r="C24" s="116" t="s">
        <v>63</v>
      </c>
      <c r="D24" s="114">
        <f>硬件清单!G140</f>
        <v>0</v>
      </c>
      <c r="E24" s="118"/>
    </row>
    <row r="25" ht="409.5" spans="1:5">
      <c r="A25" s="114">
        <v>2</v>
      </c>
      <c r="B25" s="115" t="s">
        <v>61</v>
      </c>
      <c r="C25" s="116" t="s">
        <v>64</v>
      </c>
      <c r="D25" s="114">
        <f>硬件清单!G143</f>
        <v>0</v>
      </c>
      <c r="E25" s="118"/>
    </row>
    <row r="26" ht="27" spans="1:5">
      <c r="A26" s="114" t="s">
        <v>65</v>
      </c>
      <c r="B26" s="115" t="s">
        <v>66</v>
      </c>
      <c r="C26" s="116"/>
      <c r="D26" s="114">
        <f>硬件清单!G150</f>
        <v>0</v>
      </c>
      <c r="E26" s="118"/>
    </row>
    <row r="27" ht="256.5" spans="1:5">
      <c r="A27" s="114" t="s">
        <v>9</v>
      </c>
      <c r="B27" s="115" t="s">
        <v>66</v>
      </c>
      <c r="C27" s="116" t="s">
        <v>67</v>
      </c>
      <c r="D27" s="114">
        <f>硬件清单!G150</f>
        <v>0</v>
      </c>
      <c r="E27" s="118"/>
    </row>
    <row r="28" ht="50" customHeight="1" spans="1:5">
      <c r="A28" s="114" t="s">
        <v>68</v>
      </c>
      <c r="B28" s="115" t="s">
        <v>69</v>
      </c>
      <c r="C28" s="116"/>
      <c r="D28" s="114">
        <f>D29</f>
        <v>0</v>
      </c>
      <c r="E28" s="118"/>
    </row>
    <row r="29" ht="40" customHeight="1" spans="1:5">
      <c r="A29" s="114" t="s">
        <v>9</v>
      </c>
      <c r="B29" s="115" t="s">
        <v>70</v>
      </c>
      <c r="C29" s="116" t="s">
        <v>71</v>
      </c>
      <c r="D29" s="114">
        <f>(D3+D17)*0.06</f>
        <v>0</v>
      </c>
      <c r="E29" s="118"/>
    </row>
  </sheetData>
  <sheetProtection algorithmName="SHA-512" hashValue="2lZZr6L8fXgDcGO3He0SFwbPv4YnNdjyEsDfoh85I8h2kMV12Ug06BGY6CPWifp4tr1Desju1NKCWaK2MMXv7Q==" saltValue="dv0fvlV+YzOX2cM1AbncFw==" spinCount="100000" sheet="1" formatCells="0" formatColumns="0" formatRows="0" objects="1"/>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61"/>
  <sheetViews>
    <sheetView showZeros="0" tabSelected="1" topLeftCell="A266" workbookViewId="0">
      <selection activeCell="G6" sqref="G6"/>
    </sheetView>
  </sheetViews>
  <sheetFormatPr defaultColWidth="9" defaultRowHeight="26" customHeight="1"/>
  <cols>
    <col min="1" max="1" width="4.125" style="75" customWidth="1"/>
    <col min="2" max="2" width="7.5" style="76" customWidth="1"/>
    <col min="3" max="3" width="9" style="76"/>
    <col min="4" max="4" width="7.25" style="75" customWidth="1"/>
    <col min="5" max="5" width="9" style="75"/>
    <col min="6" max="6" width="11.75" style="75" customWidth="1"/>
    <col min="7" max="7" width="6.375" style="75" customWidth="1"/>
    <col min="8" max="8" width="6.625" style="75" customWidth="1"/>
    <col min="9" max="9" width="6.625" style="77" customWidth="1"/>
    <col min="10" max="10" width="7.625" style="76" customWidth="1"/>
    <col min="11" max="11" width="9" style="76"/>
    <col min="12" max="16384" width="9" style="75"/>
  </cols>
  <sheetData>
    <row r="1" s="75" customFormat="1" customHeight="1" spans="1:11">
      <c r="A1" s="78" t="s">
        <v>8</v>
      </c>
      <c r="B1" s="79"/>
      <c r="C1" s="79"/>
      <c r="D1" s="79"/>
      <c r="E1" s="79"/>
      <c r="F1" s="79"/>
      <c r="G1" s="79"/>
      <c r="H1" s="79"/>
      <c r="I1" s="96"/>
      <c r="J1" s="79"/>
      <c r="K1" s="97"/>
    </row>
    <row r="2" s="75" customFormat="1" customHeight="1" spans="1:11">
      <c r="A2" s="80" t="s">
        <v>0</v>
      </c>
      <c r="B2" s="80" t="s">
        <v>72</v>
      </c>
      <c r="C2" s="80" t="s">
        <v>73</v>
      </c>
      <c r="D2" s="80" t="s">
        <v>74</v>
      </c>
      <c r="E2" s="80" t="s">
        <v>75</v>
      </c>
      <c r="F2" s="80" t="s">
        <v>76</v>
      </c>
      <c r="G2" s="80" t="s">
        <v>77</v>
      </c>
      <c r="H2" s="80" t="s">
        <v>78</v>
      </c>
      <c r="I2" s="98" t="s">
        <v>79</v>
      </c>
      <c r="J2" s="80" t="s">
        <v>80</v>
      </c>
      <c r="K2" s="80" t="s">
        <v>81</v>
      </c>
    </row>
    <row r="3" s="75" customFormat="1" customHeight="1" spans="1:11">
      <c r="A3" s="81" t="s">
        <v>5</v>
      </c>
      <c r="B3" s="81" t="s">
        <v>10</v>
      </c>
      <c r="C3" s="64"/>
      <c r="D3" s="82"/>
      <c r="E3" s="82"/>
      <c r="F3" s="82"/>
      <c r="G3" s="83"/>
      <c r="H3" s="83"/>
      <c r="I3" s="99"/>
      <c r="J3" s="100">
        <f>J4+J56+J78+J109+J133+J215+J256+J266+J279+J302</f>
        <v>0</v>
      </c>
      <c r="K3" s="101"/>
    </row>
    <row r="4" s="75" customFormat="1" customHeight="1" spans="1:11">
      <c r="A4" s="84">
        <v>1</v>
      </c>
      <c r="B4" s="85" t="s">
        <v>12</v>
      </c>
      <c r="C4" s="56"/>
      <c r="D4" s="86"/>
      <c r="E4" s="86"/>
      <c r="F4" s="86"/>
      <c r="G4" s="87"/>
      <c r="H4" s="87"/>
      <c r="I4" s="102"/>
      <c r="J4" s="103">
        <f>J5+J6+J7+J8+J9+J10+J11+J12+J13+J14+J15+J16+J17+J18+J19+J20+J21+J22+J23+J24+J25+J26+J27+J28+J29+J30+J31+J32+J33+J34+J35+J36+J37+J38+J40+J39+J41+J42+J43+J44+J45+J46+J47+J48+J49+J50+J51+J52+J53+J54+J55</f>
        <v>0</v>
      </c>
      <c r="K4" s="103"/>
    </row>
    <row r="5" s="75" customFormat="1" customHeight="1" spans="1:11">
      <c r="A5" s="88" t="s">
        <v>11</v>
      </c>
      <c r="B5" s="80" t="s">
        <v>12</v>
      </c>
      <c r="C5" s="89" t="s">
        <v>82</v>
      </c>
      <c r="D5" s="89"/>
      <c r="E5" s="90"/>
      <c r="F5" s="90" t="s">
        <v>83</v>
      </c>
      <c r="G5" s="89">
        <v>1</v>
      </c>
      <c r="H5" s="89" t="s">
        <v>84</v>
      </c>
      <c r="I5" s="104"/>
      <c r="J5" s="89">
        <f>G5*I5</f>
        <v>0</v>
      </c>
      <c r="K5" s="89" t="s">
        <v>85</v>
      </c>
    </row>
    <row r="6" s="75" customFormat="1" ht="408" spans="1:11">
      <c r="A6" s="88" t="s">
        <v>14</v>
      </c>
      <c r="B6" s="91"/>
      <c r="C6" s="89" t="s">
        <v>86</v>
      </c>
      <c r="D6" s="89"/>
      <c r="E6" s="90"/>
      <c r="F6" s="90" t="s">
        <v>87</v>
      </c>
      <c r="G6" s="89">
        <v>1</v>
      </c>
      <c r="H6" s="89" t="s">
        <v>84</v>
      </c>
      <c r="I6" s="104"/>
      <c r="J6" s="89">
        <f t="shared" ref="J6:J42" si="0">G6*I6</f>
        <v>0</v>
      </c>
      <c r="K6" s="89" t="s">
        <v>85</v>
      </c>
    </row>
    <row r="7" s="75" customFormat="1" customHeight="1" spans="1:11">
      <c r="A7" s="88" t="s">
        <v>17</v>
      </c>
      <c r="B7" s="91"/>
      <c r="C7" s="89" t="s">
        <v>88</v>
      </c>
      <c r="D7" s="89" t="s">
        <v>89</v>
      </c>
      <c r="E7" s="90" t="s">
        <v>90</v>
      </c>
      <c r="F7" s="90" t="s">
        <v>91</v>
      </c>
      <c r="G7" s="89">
        <v>1</v>
      </c>
      <c r="H7" s="89" t="s">
        <v>84</v>
      </c>
      <c r="I7" s="104"/>
      <c r="J7" s="89">
        <f t="shared" si="0"/>
        <v>0</v>
      </c>
      <c r="K7" s="89" t="s">
        <v>92</v>
      </c>
    </row>
    <row r="8" s="75" customFormat="1" customHeight="1" spans="1:11">
      <c r="A8" s="88" t="s">
        <v>20</v>
      </c>
      <c r="B8" s="91"/>
      <c r="C8" s="91"/>
      <c r="D8" s="92"/>
      <c r="E8" s="90" t="s">
        <v>93</v>
      </c>
      <c r="F8" s="90" t="s">
        <v>94</v>
      </c>
      <c r="G8" s="89">
        <v>1</v>
      </c>
      <c r="H8" s="89" t="s">
        <v>84</v>
      </c>
      <c r="I8" s="104"/>
      <c r="J8" s="89">
        <f t="shared" si="0"/>
        <v>0</v>
      </c>
      <c r="K8" s="89" t="s">
        <v>92</v>
      </c>
    </row>
    <row r="9" s="75" customFormat="1" customHeight="1" spans="1:11">
      <c r="A9" s="88" t="s">
        <v>23</v>
      </c>
      <c r="B9" s="91"/>
      <c r="C9" s="91"/>
      <c r="D9" s="92"/>
      <c r="E9" s="90" t="s">
        <v>95</v>
      </c>
      <c r="F9" s="90" t="s">
        <v>96</v>
      </c>
      <c r="G9" s="89">
        <v>1</v>
      </c>
      <c r="H9" s="89" t="s">
        <v>84</v>
      </c>
      <c r="I9" s="104"/>
      <c r="J9" s="89">
        <f t="shared" si="0"/>
        <v>0</v>
      </c>
      <c r="K9" s="89" t="s">
        <v>85</v>
      </c>
    </row>
    <row r="10" s="75" customFormat="1" customHeight="1" spans="1:11">
      <c r="A10" s="88" t="s">
        <v>26</v>
      </c>
      <c r="B10" s="91"/>
      <c r="C10" s="91"/>
      <c r="D10" s="92"/>
      <c r="E10" s="90" t="s">
        <v>97</v>
      </c>
      <c r="F10" s="90" t="s">
        <v>98</v>
      </c>
      <c r="G10" s="89">
        <v>1</v>
      </c>
      <c r="H10" s="89" t="s">
        <v>84</v>
      </c>
      <c r="I10" s="104"/>
      <c r="J10" s="89">
        <f t="shared" si="0"/>
        <v>0</v>
      </c>
      <c r="K10" s="89" t="s">
        <v>85</v>
      </c>
    </row>
    <row r="11" s="75" customFormat="1" customHeight="1" spans="1:11">
      <c r="A11" s="88" t="s">
        <v>29</v>
      </c>
      <c r="B11" s="91"/>
      <c r="C11" s="91"/>
      <c r="D11" s="89" t="s">
        <v>99</v>
      </c>
      <c r="E11" s="90" t="s">
        <v>100</v>
      </c>
      <c r="F11" s="90" t="s">
        <v>101</v>
      </c>
      <c r="G11" s="89">
        <v>1</v>
      </c>
      <c r="H11" s="89" t="s">
        <v>84</v>
      </c>
      <c r="I11" s="104"/>
      <c r="J11" s="89">
        <f t="shared" si="0"/>
        <v>0</v>
      </c>
      <c r="K11" s="89" t="s">
        <v>92</v>
      </c>
    </row>
    <row r="12" s="75" customFormat="1" customHeight="1" spans="1:11">
      <c r="A12" s="88" t="s">
        <v>32</v>
      </c>
      <c r="B12" s="91"/>
      <c r="C12" s="91"/>
      <c r="D12" s="92"/>
      <c r="E12" s="90" t="s">
        <v>102</v>
      </c>
      <c r="F12" s="90" t="s">
        <v>103</v>
      </c>
      <c r="G12" s="89">
        <v>1</v>
      </c>
      <c r="H12" s="89" t="s">
        <v>84</v>
      </c>
      <c r="I12" s="104"/>
      <c r="J12" s="89">
        <f t="shared" si="0"/>
        <v>0</v>
      </c>
      <c r="K12" s="105" t="s">
        <v>92</v>
      </c>
    </row>
    <row r="13" s="75" customFormat="1" customHeight="1" spans="1:11">
      <c r="A13" s="88" t="s">
        <v>35</v>
      </c>
      <c r="B13" s="91"/>
      <c r="C13" s="91"/>
      <c r="D13" s="92"/>
      <c r="E13" s="90" t="s">
        <v>104</v>
      </c>
      <c r="F13" s="90" t="s">
        <v>105</v>
      </c>
      <c r="G13" s="89">
        <v>1</v>
      </c>
      <c r="H13" s="89" t="s">
        <v>84</v>
      </c>
      <c r="I13" s="104"/>
      <c r="J13" s="89">
        <f t="shared" si="0"/>
        <v>0</v>
      </c>
      <c r="K13" s="89" t="s">
        <v>85</v>
      </c>
    </row>
    <row r="14" s="75" customFormat="1" customHeight="1" spans="1:11">
      <c r="A14" s="88" t="s">
        <v>38</v>
      </c>
      <c r="B14" s="91"/>
      <c r="C14" s="91"/>
      <c r="D14" s="89" t="s">
        <v>106</v>
      </c>
      <c r="E14" s="90"/>
      <c r="F14" s="90" t="s">
        <v>107</v>
      </c>
      <c r="G14" s="89">
        <v>1</v>
      </c>
      <c r="H14" s="89" t="s">
        <v>84</v>
      </c>
      <c r="I14" s="104"/>
      <c r="J14" s="89">
        <f t="shared" si="0"/>
        <v>0</v>
      </c>
      <c r="K14" s="89" t="s">
        <v>92</v>
      </c>
    </row>
    <row r="15" s="75" customFormat="1" customHeight="1" spans="1:11">
      <c r="A15" s="88" t="s">
        <v>108</v>
      </c>
      <c r="B15" s="91"/>
      <c r="C15" s="91"/>
      <c r="D15" s="89" t="s">
        <v>109</v>
      </c>
      <c r="E15" s="90"/>
      <c r="F15" s="90" t="s">
        <v>110</v>
      </c>
      <c r="G15" s="89">
        <v>1</v>
      </c>
      <c r="H15" s="89" t="s">
        <v>84</v>
      </c>
      <c r="I15" s="104"/>
      <c r="J15" s="89">
        <f t="shared" si="0"/>
        <v>0</v>
      </c>
      <c r="K15" s="89" t="s">
        <v>111</v>
      </c>
    </row>
    <row r="16" s="75" customFormat="1" customHeight="1" spans="1:11">
      <c r="A16" s="88" t="s">
        <v>112</v>
      </c>
      <c r="B16" s="91"/>
      <c r="C16" s="91"/>
      <c r="D16" s="89" t="s">
        <v>113</v>
      </c>
      <c r="E16" s="90"/>
      <c r="F16" s="90" t="s">
        <v>114</v>
      </c>
      <c r="G16" s="89">
        <v>1</v>
      </c>
      <c r="H16" s="89" t="s">
        <v>84</v>
      </c>
      <c r="I16" s="104"/>
      <c r="J16" s="89">
        <f t="shared" si="0"/>
        <v>0</v>
      </c>
      <c r="K16" s="89" t="s">
        <v>111</v>
      </c>
    </row>
    <row r="17" s="75" customFormat="1" customHeight="1" spans="1:11">
      <c r="A17" s="88" t="s">
        <v>115</v>
      </c>
      <c r="B17" s="91"/>
      <c r="C17" s="91"/>
      <c r="D17" s="89" t="s">
        <v>116</v>
      </c>
      <c r="E17" s="90"/>
      <c r="F17" s="90" t="s">
        <v>117</v>
      </c>
      <c r="G17" s="89">
        <v>1</v>
      </c>
      <c r="H17" s="89" t="s">
        <v>84</v>
      </c>
      <c r="I17" s="104"/>
      <c r="J17" s="89">
        <f t="shared" si="0"/>
        <v>0</v>
      </c>
      <c r="K17" s="89" t="s">
        <v>111</v>
      </c>
    </row>
    <row r="18" s="75" customFormat="1" customHeight="1" spans="1:11">
      <c r="A18" s="88" t="s">
        <v>118</v>
      </c>
      <c r="B18" s="91"/>
      <c r="C18" s="91"/>
      <c r="D18" s="89" t="s">
        <v>119</v>
      </c>
      <c r="E18" s="90"/>
      <c r="F18" s="90" t="s">
        <v>120</v>
      </c>
      <c r="G18" s="89">
        <v>1</v>
      </c>
      <c r="H18" s="89" t="s">
        <v>84</v>
      </c>
      <c r="I18" s="104"/>
      <c r="J18" s="89">
        <f t="shared" si="0"/>
        <v>0</v>
      </c>
      <c r="K18" s="89" t="s">
        <v>92</v>
      </c>
    </row>
    <row r="19" s="75" customFormat="1" customHeight="1" spans="1:11">
      <c r="A19" s="88" t="s">
        <v>121</v>
      </c>
      <c r="B19" s="91"/>
      <c r="C19" s="91"/>
      <c r="D19" s="89" t="s">
        <v>122</v>
      </c>
      <c r="E19" s="90"/>
      <c r="F19" s="90" t="s">
        <v>123</v>
      </c>
      <c r="G19" s="89">
        <v>1</v>
      </c>
      <c r="H19" s="89" t="s">
        <v>84</v>
      </c>
      <c r="I19" s="104"/>
      <c r="J19" s="89">
        <f t="shared" si="0"/>
        <v>0</v>
      </c>
      <c r="K19" s="89" t="s">
        <v>92</v>
      </c>
    </row>
    <row r="20" s="75" customFormat="1" customHeight="1" spans="1:11">
      <c r="A20" s="88" t="s">
        <v>124</v>
      </c>
      <c r="B20" s="91"/>
      <c r="C20" s="91"/>
      <c r="D20" s="89" t="s">
        <v>125</v>
      </c>
      <c r="E20" s="90"/>
      <c r="F20" s="90" t="s">
        <v>126</v>
      </c>
      <c r="G20" s="89">
        <v>1</v>
      </c>
      <c r="H20" s="89" t="s">
        <v>84</v>
      </c>
      <c r="I20" s="104"/>
      <c r="J20" s="89">
        <f t="shared" si="0"/>
        <v>0</v>
      </c>
      <c r="K20" s="89" t="s">
        <v>85</v>
      </c>
    </row>
    <row r="21" s="75" customFormat="1" customHeight="1" spans="1:11">
      <c r="A21" s="88" t="s">
        <v>127</v>
      </c>
      <c r="B21" s="91"/>
      <c r="C21" s="91"/>
      <c r="D21" s="89" t="s">
        <v>128</v>
      </c>
      <c r="E21" s="90"/>
      <c r="F21" s="90" t="s">
        <v>129</v>
      </c>
      <c r="G21" s="89">
        <v>1</v>
      </c>
      <c r="H21" s="89" t="s">
        <v>84</v>
      </c>
      <c r="I21" s="104"/>
      <c r="J21" s="89">
        <f t="shared" si="0"/>
        <v>0</v>
      </c>
      <c r="K21" s="89" t="s">
        <v>85</v>
      </c>
    </row>
    <row r="22" s="75" customFormat="1" customHeight="1" spans="1:11">
      <c r="A22" s="88" t="s">
        <v>130</v>
      </c>
      <c r="B22" s="91"/>
      <c r="C22" s="91"/>
      <c r="D22" s="89" t="s">
        <v>131</v>
      </c>
      <c r="E22" s="90" t="s">
        <v>132</v>
      </c>
      <c r="F22" s="90" t="s">
        <v>133</v>
      </c>
      <c r="G22" s="89">
        <v>1</v>
      </c>
      <c r="H22" s="89" t="s">
        <v>84</v>
      </c>
      <c r="I22" s="104"/>
      <c r="J22" s="89">
        <f t="shared" si="0"/>
        <v>0</v>
      </c>
      <c r="K22" s="89" t="s">
        <v>85</v>
      </c>
    </row>
    <row r="23" s="75" customFormat="1" customHeight="1" spans="1:11">
      <c r="A23" s="88" t="s">
        <v>134</v>
      </c>
      <c r="B23" s="91"/>
      <c r="C23" s="91"/>
      <c r="D23" s="92"/>
      <c r="E23" s="90" t="s">
        <v>135</v>
      </c>
      <c r="F23" s="90" t="s">
        <v>136</v>
      </c>
      <c r="G23" s="89">
        <v>1</v>
      </c>
      <c r="H23" s="89" t="s">
        <v>84</v>
      </c>
      <c r="I23" s="104"/>
      <c r="J23" s="89">
        <f t="shared" si="0"/>
        <v>0</v>
      </c>
      <c r="K23" s="89" t="s">
        <v>85</v>
      </c>
    </row>
    <row r="24" s="75" customFormat="1" customHeight="1" spans="1:11">
      <c r="A24" s="88" t="s">
        <v>137</v>
      </c>
      <c r="B24" s="91"/>
      <c r="C24" s="91"/>
      <c r="D24" s="89" t="s">
        <v>138</v>
      </c>
      <c r="E24" s="90" t="s">
        <v>139</v>
      </c>
      <c r="F24" s="90" t="s">
        <v>140</v>
      </c>
      <c r="G24" s="89">
        <v>1</v>
      </c>
      <c r="H24" s="89" t="s">
        <v>84</v>
      </c>
      <c r="I24" s="104"/>
      <c r="J24" s="89">
        <f t="shared" si="0"/>
        <v>0</v>
      </c>
      <c r="K24" s="89" t="s">
        <v>85</v>
      </c>
    </row>
    <row r="25" s="75" customFormat="1" customHeight="1" spans="1:11">
      <c r="A25" s="88" t="s">
        <v>141</v>
      </c>
      <c r="B25" s="91"/>
      <c r="C25" s="91"/>
      <c r="D25" s="92"/>
      <c r="E25" s="90" t="s">
        <v>142</v>
      </c>
      <c r="F25" s="90" t="s">
        <v>143</v>
      </c>
      <c r="G25" s="89">
        <v>1</v>
      </c>
      <c r="H25" s="89" t="s">
        <v>84</v>
      </c>
      <c r="I25" s="104"/>
      <c r="J25" s="89">
        <f t="shared" si="0"/>
        <v>0</v>
      </c>
      <c r="K25" s="89" t="s">
        <v>85</v>
      </c>
    </row>
    <row r="26" s="75" customFormat="1" customHeight="1" spans="1:11">
      <c r="A26" s="88" t="s">
        <v>144</v>
      </c>
      <c r="B26" s="91"/>
      <c r="C26" s="91"/>
      <c r="D26" s="92"/>
      <c r="E26" s="90" t="s">
        <v>145</v>
      </c>
      <c r="F26" s="90" t="s">
        <v>146</v>
      </c>
      <c r="G26" s="89">
        <v>1</v>
      </c>
      <c r="H26" s="89" t="s">
        <v>84</v>
      </c>
      <c r="I26" s="104"/>
      <c r="J26" s="89">
        <f t="shared" si="0"/>
        <v>0</v>
      </c>
      <c r="K26" s="89" t="s">
        <v>85</v>
      </c>
    </row>
    <row r="27" s="75" customFormat="1" customHeight="1" spans="1:11">
      <c r="A27" s="88" t="s">
        <v>147</v>
      </c>
      <c r="B27" s="91"/>
      <c r="C27" s="93" t="s">
        <v>148</v>
      </c>
      <c r="D27" s="89" t="s">
        <v>149</v>
      </c>
      <c r="E27" s="90"/>
      <c r="F27" s="94" t="s">
        <v>150</v>
      </c>
      <c r="G27" s="89">
        <v>1</v>
      </c>
      <c r="H27" s="89" t="s">
        <v>84</v>
      </c>
      <c r="I27" s="104"/>
      <c r="J27" s="89">
        <f t="shared" si="0"/>
        <v>0</v>
      </c>
      <c r="K27" s="89" t="s">
        <v>92</v>
      </c>
    </row>
    <row r="28" s="75" customFormat="1" customHeight="1" spans="1:11">
      <c r="A28" s="88" t="s">
        <v>151</v>
      </c>
      <c r="B28" s="91"/>
      <c r="C28" s="95"/>
      <c r="D28" s="93" t="s">
        <v>152</v>
      </c>
      <c r="E28" s="90"/>
      <c r="F28" s="94" t="s">
        <v>153</v>
      </c>
      <c r="G28" s="89">
        <v>1</v>
      </c>
      <c r="H28" s="89" t="s">
        <v>84</v>
      </c>
      <c r="I28" s="104"/>
      <c r="J28" s="89">
        <f t="shared" si="0"/>
        <v>0</v>
      </c>
      <c r="K28" s="89" t="s">
        <v>85</v>
      </c>
    </row>
    <row r="29" s="75" customFormat="1" customHeight="1" spans="1:11">
      <c r="A29" s="88" t="s">
        <v>154</v>
      </c>
      <c r="B29" s="91"/>
      <c r="C29" s="95"/>
      <c r="D29" s="89" t="s">
        <v>155</v>
      </c>
      <c r="E29" s="90"/>
      <c r="F29" s="94" t="s">
        <v>156</v>
      </c>
      <c r="G29" s="89">
        <v>1</v>
      </c>
      <c r="H29" s="89" t="s">
        <v>84</v>
      </c>
      <c r="I29" s="104"/>
      <c r="J29" s="89">
        <f t="shared" si="0"/>
        <v>0</v>
      </c>
      <c r="K29" s="106" t="s">
        <v>92</v>
      </c>
    </row>
    <row r="30" s="75" customFormat="1" customHeight="1" spans="1:11">
      <c r="A30" s="88" t="s">
        <v>157</v>
      </c>
      <c r="B30" s="91"/>
      <c r="C30" s="93" t="s">
        <v>158</v>
      </c>
      <c r="D30" s="89"/>
      <c r="E30" s="90"/>
      <c r="F30" s="94" t="s">
        <v>159</v>
      </c>
      <c r="G30" s="89">
        <v>1</v>
      </c>
      <c r="H30" s="89" t="s">
        <v>84</v>
      </c>
      <c r="I30" s="104"/>
      <c r="J30" s="89">
        <f t="shared" si="0"/>
        <v>0</v>
      </c>
      <c r="K30" s="89" t="s">
        <v>85</v>
      </c>
    </row>
    <row r="31" s="75" customFormat="1" customHeight="1" spans="1:11">
      <c r="A31" s="88" t="s">
        <v>160</v>
      </c>
      <c r="B31" s="91"/>
      <c r="C31" s="93" t="s">
        <v>161</v>
      </c>
      <c r="D31" s="89"/>
      <c r="E31" s="90"/>
      <c r="F31" s="94" t="s">
        <v>162</v>
      </c>
      <c r="G31" s="89">
        <v>1</v>
      </c>
      <c r="H31" s="89" t="s">
        <v>84</v>
      </c>
      <c r="I31" s="104"/>
      <c r="J31" s="89">
        <f t="shared" si="0"/>
        <v>0</v>
      </c>
      <c r="K31" s="89" t="s">
        <v>85</v>
      </c>
    </row>
    <row r="32" s="75" customFormat="1" customHeight="1" spans="1:11">
      <c r="A32" s="88" t="s">
        <v>163</v>
      </c>
      <c r="B32" s="91"/>
      <c r="C32" s="89" t="s">
        <v>164</v>
      </c>
      <c r="D32" s="89" t="s">
        <v>149</v>
      </c>
      <c r="E32" s="90"/>
      <c r="F32" s="90" t="s">
        <v>165</v>
      </c>
      <c r="G32" s="89">
        <v>1</v>
      </c>
      <c r="H32" s="89" t="s">
        <v>84</v>
      </c>
      <c r="I32" s="104"/>
      <c r="J32" s="89">
        <f t="shared" si="0"/>
        <v>0</v>
      </c>
      <c r="K32" s="89" t="s">
        <v>92</v>
      </c>
    </row>
    <row r="33" s="75" customFormat="1" customHeight="1" spans="1:11">
      <c r="A33" s="88" t="s">
        <v>166</v>
      </c>
      <c r="B33" s="91"/>
      <c r="C33" s="91"/>
      <c r="D33" s="89" t="s">
        <v>167</v>
      </c>
      <c r="E33" s="90"/>
      <c r="F33" s="94" t="s">
        <v>168</v>
      </c>
      <c r="G33" s="89">
        <v>1</v>
      </c>
      <c r="H33" s="89" t="s">
        <v>84</v>
      </c>
      <c r="I33" s="104"/>
      <c r="J33" s="89">
        <f t="shared" si="0"/>
        <v>0</v>
      </c>
      <c r="K33" s="89" t="s">
        <v>92</v>
      </c>
    </row>
    <row r="34" s="75" customFormat="1" customHeight="1" spans="1:11">
      <c r="A34" s="88" t="s">
        <v>169</v>
      </c>
      <c r="B34" s="91"/>
      <c r="C34" s="91"/>
      <c r="D34" s="89" t="s">
        <v>170</v>
      </c>
      <c r="E34" s="90"/>
      <c r="F34" s="94" t="s">
        <v>171</v>
      </c>
      <c r="G34" s="89">
        <v>1</v>
      </c>
      <c r="H34" s="89" t="s">
        <v>84</v>
      </c>
      <c r="I34" s="104"/>
      <c r="J34" s="89">
        <f t="shared" si="0"/>
        <v>0</v>
      </c>
      <c r="K34" s="89" t="s">
        <v>92</v>
      </c>
    </row>
    <row r="35" s="75" customFormat="1" customHeight="1" spans="1:11">
      <c r="A35" s="88" t="s">
        <v>172</v>
      </c>
      <c r="B35" s="91"/>
      <c r="C35" s="89" t="s">
        <v>173</v>
      </c>
      <c r="D35" s="89" t="s">
        <v>149</v>
      </c>
      <c r="E35" s="90"/>
      <c r="F35" s="90" t="s">
        <v>174</v>
      </c>
      <c r="G35" s="89">
        <v>1</v>
      </c>
      <c r="H35" s="89" t="s">
        <v>84</v>
      </c>
      <c r="I35" s="104"/>
      <c r="J35" s="89">
        <f t="shared" si="0"/>
        <v>0</v>
      </c>
      <c r="K35" s="89" t="s">
        <v>85</v>
      </c>
    </row>
    <row r="36" s="75" customFormat="1" customHeight="1" spans="1:11">
      <c r="A36" s="88" t="s">
        <v>175</v>
      </c>
      <c r="B36" s="91"/>
      <c r="C36" s="91"/>
      <c r="D36" s="89" t="s">
        <v>176</v>
      </c>
      <c r="E36" s="90"/>
      <c r="F36" s="94" t="s">
        <v>177</v>
      </c>
      <c r="G36" s="89">
        <v>1</v>
      </c>
      <c r="H36" s="89" t="s">
        <v>84</v>
      </c>
      <c r="I36" s="104"/>
      <c r="J36" s="89">
        <f t="shared" si="0"/>
        <v>0</v>
      </c>
      <c r="K36" s="89" t="s">
        <v>92</v>
      </c>
    </row>
    <row r="37" s="75" customFormat="1" customHeight="1" spans="1:11">
      <c r="A37" s="88" t="s">
        <v>178</v>
      </c>
      <c r="B37" s="91"/>
      <c r="C37" s="91"/>
      <c r="D37" s="89" t="s">
        <v>179</v>
      </c>
      <c r="E37" s="90"/>
      <c r="F37" s="90" t="s">
        <v>180</v>
      </c>
      <c r="G37" s="89">
        <v>1</v>
      </c>
      <c r="H37" s="89" t="s">
        <v>84</v>
      </c>
      <c r="I37" s="104"/>
      <c r="J37" s="89">
        <f t="shared" si="0"/>
        <v>0</v>
      </c>
      <c r="K37" s="89" t="s">
        <v>92</v>
      </c>
    </row>
    <row r="38" s="75" customFormat="1" customHeight="1" spans="1:11">
      <c r="A38" s="88" t="s">
        <v>181</v>
      </c>
      <c r="B38" s="91"/>
      <c r="C38" s="91"/>
      <c r="D38" s="89" t="s">
        <v>182</v>
      </c>
      <c r="E38" s="90"/>
      <c r="F38" s="90" t="s">
        <v>183</v>
      </c>
      <c r="G38" s="89">
        <v>1</v>
      </c>
      <c r="H38" s="89" t="s">
        <v>84</v>
      </c>
      <c r="I38" s="104"/>
      <c r="J38" s="89">
        <f t="shared" si="0"/>
        <v>0</v>
      </c>
      <c r="K38" s="89" t="s">
        <v>92</v>
      </c>
    </row>
    <row r="39" s="75" customFormat="1" customHeight="1" spans="1:11">
      <c r="A39" s="88" t="s">
        <v>184</v>
      </c>
      <c r="B39" s="91"/>
      <c r="C39" s="91"/>
      <c r="D39" s="89" t="s">
        <v>185</v>
      </c>
      <c r="E39" s="90"/>
      <c r="F39" s="90" t="s">
        <v>186</v>
      </c>
      <c r="G39" s="89">
        <v>1</v>
      </c>
      <c r="H39" s="89" t="s">
        <v>84</v>
      </c>
      <c r="I39" s="104"/>
      <c r="J39" s="89">
        <f t="shared" si="0"/>
        <v>0</v>
      </c>
      <c r="K39" s="89" t="s">
        <v>92</v>
      </c>
    </row>
    <row r="40" s="75" customFormat="1" customHeight="1" spans="1:11">
      <c r="A40" s="88" t="s">
        <v>187</v>
      </c>
      <c r="B40" s="91"/>
      <c r="C40" s="91"/>
      <c r="D40" s="89" t="s">
        <v>188</v>
      </c>
      <c r="E40" s="90"/>
      <c r="F40" s="90" t="s">
        <v>189</v>
      </c>
      <c r="G40" s="89">
        <v>1</v>
      </c>
      <c r="H40" s="89" t="s">
        <v>84</v>
      </c>
      <c r="I40" s="104"/>
      <c r="J40" s="89">
        <f t="shared" si="0"/>
        <v>0</v>
      </c>
      <c r="K40" s="89" t="s">
        <v>92</v>
      </c>
    </row>
    <row r="41" s="75" customFormat="1" customHeight="1" spans="1:11">
      <c r="A41" s="88" t="s">
        <v>190</v>
      </c>
      <c r="B41" s="91"/>
      <c r="C41" s="91"/>
      <c r="D41" s="89" t="s">
        <v>191</v>
      </c>
      <c r="E41" s="90"/>
      <c r="F41" s="90" t="s">
        <v>192</v>
      </c>
      <c r="G41" s="89">
        <v>1</v>
      </c>
      <c r="H41" s="89" t="s">
        <v>84</v>
      </c>
      <c r="I41" s="104"/>
      <c r="J41" s="89">
        <f t="shared" si="0"/>
        <v>0</v>
      </c>
      <c r="K41" s="89" t="s">
        <v>92</v>
      </c>
    </row>
    <row r="42" s="75" customFormat="1" customHeight="1" spans="1:11">
      <c r="A42" s="88" t="s">
        <v>193</v>
      </c>
      <c r="B42" s="91"/>
      <c r="C42" s="91"/>
      <c r="D42" s="89" t="s">
        <v>194</v>
      </c>
      <c r="E42" s="90"/>
      <c r="F42" s="90" t="s">
        <v>195</v>
      </c>
      <c r="G42" s="89">
        <v>1</v>
      </c>
      <c r="H42" s="89" t="s">
        <v>84</v>
      </c>
      <c r="I42" s="104"/>
      <c r="J42" s="89">
        <f t="shared" si="0"/>
        <v>0</v>
      </c>
      <c r="K42" s="89" t="s">
        <v>92</v>
      </c>
    </row>
    <row r="43" s="75" customFormat="1" customHeight="1" spans="1:11">
      <c r="A43" s="88" t="s">
        <v>196</v>
      </c>
      <c r="B43" s="91"/>
      <c r="C43" s="91"/>
      <c r="D43" s="89" t="s">
        <v>197</v>
      </c>
      <c r="E43" s="90"/>
      <c r="F43" s="90" t="s">
        <v>198</v>
      </c>
      <c r="G43" s="89">
        <v>1</v>
      </c>
      <c r="H43" s="89" t="s">
        <v>84</v>
      </c>
      <c r="I43" s="104"/>
      <c r="J43" s="89">
        <f t="shared" ref="J43:J55" si="1">G43*I43</f>
        <v>0</v>
      </c>
      <c r="K43" s="89" t="s">
        <v>92</v>
      </c>
    </row>
    <row r="44" s="75" customFormat="1" customHeight="1" spans="1:11">
      <c r="A44" s="88" t="s">
        <v>199</v>
      </c>
      <c r="B44" s="91"/>
      <c r="C44" s="89" t="s">
        <v>200</v>
      </c>
      <c r="D44" s="89" t="s">
        <v>149</v>
      </c>
      <c r="E44" s="90"/>
      <c r="F44" s="90" t="s">
        <v>201</v>
      </c>
      <c r="G44" s="89">
        <v>1</v>
      </c>
      <c r="H44" s="89" t="s">
        <v>84</v>
      </c>
      <c r="I44" s="104"/>
      <c r="J44" s="89">
        <f t="shared" si="1"/>
        <v>0</v>
      </c>
      <c r="K44" s="89" t="s">
        <v>92</v>
      </c>
    </row>
    <row r="45" s="75" customFormat="1" customHeight="1" spans="1:11">
      <c r="A45" s="88" t="s">
        <v>202</v>
      </c>
      <c r="B45" s="91"/>
      <c r="C45" s="91"/>
      <c r="D45" s="89" t="s">
        <v>203</v>
      </c>
      <c r="E45" s="90"/>
      <c r="F45" s="90" t="s">
        <v>204</v>
      </c>
      <c r="G45" s="89">
        <v>1</v>
      </c>
      <c r="H45" s="89" t="s">
        <v>84</v>
      </c>
      <c r="I45" s="104"/>
      <c r="J45" s="89">
        <f t="shared" si="1"/>
        <v>0</v>
      </c>
      <c r="K45" s="89" t="s">
        <v>92</v>
      </c>
    </row>
    <row r="46" s="75" customFormat="1" customHeight="1" spans="1:11">
      <c r="A46" s="88" t="s">
        <v>205</v>
      </c>
      <c r="B46" s="91"/>
      <c r="C46" s="91"/>
      <c r="D46" s="89" t="s">
        <v>206</v>
      </c>
      <c r="E46" s="90"/>
      <c r="F46" s="90" t="s">
        <v>207</v>
      </c>
      <c r="G46" s="89">
        <v>1</v>
      </c>
      <c r="H46" s="89" t="s">
        <v>84</v>
      </c>
      <c r="I46" s="104"/>
      <c r="J46" s="89">
        <f t="shared" si="1"/>
        <v>0</v>
      </c>
      <c r="K46" s="89" t="s">
        <v>85</v>
      </c>
    </row>
    <row r="47" s="75" customFormat="1" customHeight="1" spans="1:11">
      <c r="A47" s="88" t="s">
        <v>208</v>
      </c>
      <c r="B47" s="91"/>
      <c r="C47" s="91"/>
      <c r="D47" s="89" t="s">
        <v>209</v>
      </c>
      <c r="E47" s="90"/>
      <c r="F47" s="90" t="s">
        <v>210</v>
      </c>
      <c r="G47" s="89">
        <v>1</v>
      </c>
      <c r="H47" s="89" t="s">
        <v>84</v>
      </c>
      <c r="I47" s="104"/>
      <c r="J47" s="89">
        <f t="shared" si="1"/>
        <v>0</v>
      </c>
      <c r="K47" s="89" t="s">
        <v>85</v>
      </c>
    </row>
    <row r="48" s="75" customFormat="1" customHeight="1" spans="1:11">
      <c r="A48" s="88" t="s">
        <v>211</v>
      </c>
      <c r="B48" s="91"/>
      <c r="C48" s="91"/>
      <c r="D48" s="89" t="s">
        <v>212</v>
      </c>
      <c r="E48" s="90"/>
      <c r="F48" s="90" t="s">
        <v>213</v>
      </c>
      <c r="G48" s="89">
        <v>1</v>
      </c>
      <c r="H48" s="89" t="s">
        <v>84</v>
      </c>
      <c r="I48" s="104"/>
      <c r="J48" s="89">
        <f t="shared" si="1"/>
        <v>0</v>
      </c>
      <c r="K48" s="89" t="s">
        <v>85</v>
      </c>
    </row>
    <row r="49" s="75" customFormat="1" customHeight="1" spans="1:11">
      <c r="A49" s="88" t="s">
        <v>214</v>
      </c>
      <c r="B49" s="91"/>
      <c r="C49" s="91"/>
      <c r="D49" s="89" t="s">
        <v>215</v>
      </c>
      <c r="E49" s="90"/>
      <c r="F49" s="90" t="s">
        <v>216</v>
      </c>
      <c r="G49" s="89">
        <v>1</v>
      </c>
      <c r="H49" s="89" t="s">
        <v>84</v>
      </c>
      <c r="I49" s="104"/>
      <c r="J49" s="89">
        <f t="shared" si="1"/>
        <v>0</v>
      </c>
      <c r="K49" s="89" t="s">
        <v>85</v>
      </c>
    </row>
    <row r="50" s="75" customFormat="1" customHeight="1" spans="1:11">
      <c r="A50" s="88" t="s">
        <v>217</v>
      </c>
      <c r="B50" s="91"/>
      <c r="C50" s="91"/>
      <c r="D50" s="89" t="s">
        <v>218</v>
      </c>
      <c r="E50" s="90" t="s">
        <v>219</v>
      </c>
      <c r="F50" s="90" t="s">
        <v>220</v>
      </c>
      <c r="G50" s="89">
        <v>1</v>
      </c>
      <c r="H50" s="89" t="s">
        <v>84</v>
      </c>
      <c r="I50" s="104"/>
      <c r="J50" s="89">
        <f t="shared" si="1"/>
        <v>0</v>
      </c>
      <c r="K50" s="89" t="s">
        <v>85</v>
      </c>
    </row>
    <row r="51" s="75" customFormat="1" customHeight="1" spans="1:11">
      <c r="A51" s="88" t="s">
        <v>221</v>
      </c>
      <c r="B51" s="91"/>
      <c r="C51" s="91"/>
      <c r="D51" s="92"/>
      <c r="E51" s="90" t="s">
        <v>222</v>
      </c>
      <c r="F51" s="90" t="s">
        <v>223</v>
      </c>
      <c r="G51" s="89">
        <v>1</v>
      </c>
      <c r="H51" s="89" t="s">
        <v>84</v>
      </c>
      <c r="I51" s="104"/>
      <c r="J51" s="89">
        <f t="shared" si="1"/>
        <v>0</v>
      </c>
      <c r="K51" s="89" t="s">
        <v>85</v>
      </c>
    </row>
    <row r="52" s="75" customFormat="1" customHeight="1" spans="1:11">
      <c r="A52" s="88" t="s">
        <v>224</v>
      </c>
      <c r="B52" s="91"/>
      <c r="C52" s="91"/>
      <c r="D52" s="92"/>
      <c r="E52" s="90" t="s">
        <v>225</v>
      </c>
      <c r="F52" s="90" t="s">
        <v>226</v>
      </c>
      <c r="G52" s="89">
        <v>1</v>
      </c>
      <c r="H52" s="89" t="s">
        <v>84</v>
      </c>
      <c r="I52" s="104"/>
      <c r="J52" s="89">
        <f t="shared" si="1"/>
        <v>0</v>
      </c>
      <c r="K52" s="89" t="s">
        <v>85</v>
      </c>
    </row>
    <row r="53" s="75" customFormat="1" customHeight="1" spans="1:11">
      <c r="A53" s="88" t="s">
        <v>227</v>
      </c>
      <c r="B53" s="91"/>
      <c r="C53" s="89" t="s">
        <v>228</v>
      </c>
      <c r="D53" s="89" t="s">
        <v>229</v>
      </c>
      <c r="E53" s="90"/>
      <c r="F53" s="90" t="s">
        <v>230</v>
      </c>
      <c r="G53" s="89">
        <v>1</v>
      </c>
      <c r="H53" s="89" t="s">
        <v>84</v>
      </c>
      <c r="I53" s="104"/>
      <c r="J53" s="89">
        <f t="shared" si="1"/>
        <v>0</v>
      </c>
      <c r="K53" s="89" t="s">
        <v>85</v>
      </c>
    </row>
    <row r="54" s="75" customFormat="1" customHeight="1" spans="1:11">
      <c r="A54" s="88" t="s">
        <v>231</v>
      </c>
      <c r="B54" s="91"/>
      <c r="C54" s="91"/>
      <c r="D54" s="89" t="s">
        <v>232</v>
      </c>
      <c r="E54" s="90"/>
      <c r="F54" s="90" t="s">
        <v>233</v>
      </c>
      <c r="G54" s="89">
        <v>1</v>
      </c>
      <c r="H54" s="89" t="s">
        <v>84</v>
      </c>
      <c r="I54" s="104"/>
      <c r="J54" s="89">
        <f t="shared" si="1"/>
        <v>0</v>
      </c>
      <c r="K54" s="89" t="s">
        <v>85</v>
      </c>
    </row>
    <row r="55" s="75" customFormat="1" customHeight="1" spans="1:11">
      <c r="A55" s="88" t="s">
        <v>234</v>
      </c>
      <c r="B55" s="91"/>
      <c r="C55" s="91"/>
      <c r="D55" s="89" t="s">
        <v>235</v>
      </c>
      <c r="E55" s="90"/>
      <c r="F55" s="90" t="s">
        <v>236</v>
      </c>
      <c r="G55" s="89">
        <v>1</v>
      </c>
      <c r="H55" s="89" t="s">
        <v>84</v>
      </c>
      <c r="I55" s="104"/>
      <c r="J55" s="89">
        <f t="shared" si="1"/>
        <v>0</v>
      </c>
      <c r="K55" s="89" t="s">
        <v>85</v>
      </c>
    </row>
    <row r="56" s="75" customFormat="1" customHeight="1" spans="1:11">
      <c r="A56" s="85">
        <v>2</v>
      </c>
      <c r="B56" s="85" t="s">
        <v>15</v>
      </c>
      <c r="C56" s="56"/>
      <c r="D56" s="86"/>
      <c r="E56" s="86"/>
      <c r="F56" s="86"/>
      <c r="G56" s="87"/>
      <c r="H56" s="87"/>
      <c r="I56" s="102"/>
      <c r="J56" s="103">
        <f>J57+J58+J59+J60+J61+J62+J63+J64+J65+J66+J67+J68+J70+J69+J71+J72+J73+J74+J75+J76+J77</f>
        <v>0</v>
      </c>
      <c r="K56" s="103"/>
    </row>
    <row r="57" s="75" customFormat="1" customHeight="1" spans="1:11">
      <c r="A57" s="88" t="s">
        <v>237</v>
      </c>
      <c r="B57" s="80" t="s">
        <v>15</v>
      </c>
      <c r="C57" s="89" t="s">
        <v>82</v>
      </c>
      <c r="D57" s="89"/>
      <c r="E57" s="90"/>
      <c r="F57" s="90" t="s">
        <v>238</v>
      </c>
      <c r="G57" s="89">
        <v>1</v>
      </c>
      <c r="H57" s="89" t="s">
        <v>84</v>
      </c>
      <c r="I57" s="104"/>
      <c r="J57" s="89">
        <f>G57*I57</f>
        <v>0</v>
      </c>
      <c r="K57" s="89" t="s">
        <v>85</v>
      </c>
    </row>
    <row r="58" s="75" customFormat="1" customHeight="1" spans="1:11">
      <c r="A58" s="88" t="s">
        <v>239</v>
      </c>
      <c r="B58" s="47"/>
      <c r="C58" s="89" t="s">
        <v>119</v>
      </c>
      <c r="D58" s="89"/>
      <c r="E58" s="90"/>
      <c r="F58" s="90" t="s">
        <v>240</v>
      </c>
      <c r="G58" s="89">
        <v>1</v>
      </c>
      <c r="H58" s="89" t="s">
        <v>84</v>
      </c>
      <c r="I58" s="104"/>
      <c r="J58" s="89">
        <f t="shared" ref="J58:J77" si="2">G58*I58</f>
        <v>0</v>
      </c>
      <c r="K58" s="89" t="s">
        <v>92</v>
      </c>
    </row>
    <row r="59" s="75" customFormat="1" customHeight="1" spans="1:11">
      <c r="A59" s="88" t="s">
        <v>241</v>
      </c>
      <c r="B59" s="47"/>
      <c r="C59" s="89" t="s">
        <v>242</v>
      </c>
      <c r="D59" s="89"/>
      <c r="E59" s="90"/>
      <c r="F59" s="90" t="s">
        <v>243</v>
      </c>
      <c r="G59" s="89">
        <v>1</v>
      </c>
      <c r="H59" s="89" t="s">
        <v>84</v>
      </c>
      <c r="I59" s="104"/>
      <c r="J59" s="89">
        <f t="shared" si="2"/>
        <v>0</v>
      </c>
      <c r="K59" s="89" t="s">
        <v>111</v>
      </c>
    </row>
    <row r="60" s="75" customFormat="1" customHeight="1" spans="1:11">
      <c r="A60" s="88" t="s">
        <v>244</v>
      </c>
      <c r="B60" s="47"/>
      <c r="C60" s="89" t="s">
        <v>116</v>
      </c>
      <c r="D60" s="89"/>
      <c r="E60" s="90"/>
      <c r="F60" s="90" t="s">
        <v>245</v>
      </c>
      <c r="G60" s="89">
        <v>1</v>
      </c>
      <c r="H60" s="89" t="s">
        <v>84</v>
      </c>
      <c r="I60" s="104"/>
      <c r="J60" s="89">
        <f t="shared" si="2"/>
        <v>0</v>
      </c>
      <c r="K60" s="89" t="s">
        <v>111</v>
      </c>
    </row>
    <row r="61" s="75" customFormat="1" customHeight="1" spans="1:11">
      <c r="A61" s="88" t="s">
        <v>246</v>
      </c>
      <c r="B61" s="47"/>
      <c r="C61" s="89" t="s">
        <v>247</v>
      </c>
      <c r="D61" s="89" t="s">
        <v>248</v>
      </c>
      <c r="E61" s="90"/>
      <c r="F61" s="90" t="s">
        <v>249</v>
      </c>
      <c r="G61" s="89">
        <v>1</v>
      </c>
      <c r="H61" s="89" t="s">
        <v>84</v>
      </c>
      <c r="I61" s="104"/>
      <c r="J61" s="89">
        <f t="shared" si="2"/>
        <v>0</v>
      </c>
      <c r="K61" s="89" t="s">
        <v>85</v>
      </c>
    </row>
    <row r="62" s="75" customFormat="1" customHeight="1" spans="1:11">
      <c r="A62" s="88" t="s">
        <v>250</v>
      </c>
      <c r="B62" s="47"/>
      <c r="C62" s="47"/>
      <c r="D62" s="89" t="s">
        <v>251</v>
      </c>
      <c r="E62" s="90"/>
      <c r="F62" s="90" t="s">
        <v>252</v>
      </c>
      <c r="G62" s="89">
        <v>1</v>
      </c>
      <c r="H62" s="89" t="s">
        <v>84</v>
      </c>
      <c r="I62" s="104"/>
      <c r="J62" s="89">
        <f t="shared" si="2"/>
        <v>0</v>
      </c>
      <c r="K62" s="89" t="s">
        <v>85</v>
      </c>
    </row>
    <row r="63" s="75" customFormat="1" customHeight="1" spans="1:11">
      <c r="A63" s="88" t="s">
        <v>253</v>
      </c>
      <c r="B63" s="47"/>
      <c r="C63" s="89" t="s">
        <v>254</v>
      </c>
      <c r="D63" s="89" t="s">
        <v>255</v>
      </c>
      <c r="E63" s="90"/>
      <c r="F63" s="90" t="s">
        <v>256</v>
      </c>
      <c r="G63" s="89">
        <v>1</v>
      </c>
      <c r="H63" s="89" t="s">
        <v>84</v>
      </c>
      <c r="I63" s="104"/>
      <c r="J63" s="89">
        <f t="shared" si="2"/>
        <v>0</v>
      </c>
      <c r="K63" s="105" t="s">
        <v>92</v>
      </c>
    </row>
    <row r="64" s="75" customFormat="1" customHeight="1" spans="1:11">
      <c r="A64" s="88" t="s">
        <v>257</v>
      </c>
      <c r="B64" s="47"/>
      <c r="C64" s="47"/>
      <c r="D64" s="89" t="s">
        <v>258</v>
      </c>
      <c r="E64" s="90"/>
      <c r="F64" s="90" t="s">
        <v>259</v>
      </c>
      <c r="G64" s="89">
        <v>1</v>
      </c>
      <c r="H64" s="89" t="s">
        <v>84</v>
      </c>
      <c r="I64" s="104"/>
      <c r="J64" s="89">
        <f t="shared" si="2"/>
        <v>0</v>
      </c>
      <c r="K64" s="105" t="s">
        <v>92</v>
      </c>
    </row>
    <row r="65" s="75" customFormat="1" customHeight="1" spans="1:11">
      <c r="A65" s="88" t="s">
        <v>260</v>
      </c>
      <c r="B65" s="47"/>
      <c r="C65" s="47"/>
      <c r="D65" s="89" t="s">
        <v>261</v>
      </c>
      <c r="E65" s="90"/>
      <c r="F65" s="90" t="s">
        <v>262</v>
      </c>
      <c r="G65" s="89">
        <v>1</v>
      </c>
      <c r="H65" s="89" t="s">
        <v>84</v>
      </c>
      <c r="I65" s="104"/>
      <c r="J65" s="89">
        <f t="shared" si="2"/>
        <v>0</v>
      </c>
      <c r="K65" s="89" t="s">
        <v>85</v>
      </c>
    </row>
    <row r="66" s="75" customFormat="1" customHeight="1" spans="1:11">
      <c r="A66" s="88" t="s">
        <v>263</v>
      </c>
      <c r="B66" s="47"/>
      <c r="C66" s="89" t="s">
        <v>264</v>
      </c>
      <c r="D66" s="89" t="s">
        <v>264</v>
      </c>
      <c r="E66" s="90"/>
      <c r="F66" s="90" t="s">
        <v>265</v>
      </c>
      <c r="G66" s="89">
        <v>1</v>
      </c>
      <c r="H66" s="89" t="s">
        <v>84</v>
      </c>
      <c r="I66" s="104"/>
      <c r="J66" s="89">
        <f t="shared" si="2"/>
        <v>0</v>
      </c>
      <c r="K66" s="89" t="s">
        <v>85</v>
      </c>
    </row>
    <row r="67" s="75" customFormat="1" customHeight="1" spans="1:11">
      <c r="A67" s="88" t="s">
        <v>266</v>
      </c>
      <c r="B67" s="47"/>
      <c r="C67" s="47"/>
      <c r="D67" s="89" t="s">
        <v>267</v>
      </c>
      <c r="E67" s="90"/>
      <c r="F67" s="90" t="s">
        <v>268</v>
      </c>
      <c r="G67" s="89">
        <v>1</v>
      </c>
      <c r="H67" s="89" t="s">
        <v>84</v>
      </c>
      <c r="I67" s="104"/>
      <c r="J67" s="89">
        <f t="shared" si="2"/>
        <v>0</v>
      </c>
      <c r="K67" s="89" t="s">
        <v>85</v>
      </c>
    </row>
    <row r="68" s="75" customFormat="1" customHeight="1" spans="1:11">
      <c r="A68" s="88" t="s">
        <v>269</v>
      </c>
      <c r="B68" s="47"/>
      <c r="C68" s="89" t="s">
        <v>270</v>
      </c>
      <c r="D68" s="89" t="s">
        <v>271</v>
      </c>
      <c r="E68" s="90"/>
      <c r="F68" s="90" t="s">
        <v>272</v>
      </c>
      <c r="G68" s="89">
        <v>1</v>
      </c>
      <c r="H68" s="89" t="s">
        <v>84</v>
      </c>
      <c r="I68" s="104"/>
      <c r="J68" s="89">
        <f t="shared" si="2"/>
        <v>0</v>
      </c>
      <c r="K68" s="105" t="s">
        <v>92</v>
      </c>
    </row>
    <row r="69" s="75" customFormat="1" customHeight="1" spans="1:11">
      <c r="A69" s="88" t="s">
        <v>273</v>
      </c>
      <c r="B69" s="47"/>
      <c r="C69" s="47"/>
      <c r="D69" s="89" t="s">
        <v>274</v>
      </c>
      <c r="E69" s="90"/>
      <c r="F69" s="90" t="s">
        <v>275</v>
      </c>
      <c r="G69" s="89">
        <v>1</v>
      </c>
      <c r="H69" s="89" t="s">
        <v>84</v>
      </c>
      <c r="I69" s="104"/>
      <c r="J69" s="89">
        <f t="shared" si="2"/>
        <v>0</v>
      </c>
      <c r="K69" s="105" t="s">
        <v>92</v>
      </c>
    </row>
    <row r="70" s="75" customFormat="1" customHeight="1" spans="1:11">
      <c r="A70" s="88" t="s">
        <v>276</v>
      </c>
      <c r="B70" s="47"/>
      <c r="C70" s="47"/>
      <c r="D70" s="89" t="s">
        <v>277</v>
      </c>
      <c r="E70" s="90"/>
      <c r="F70" s="90" t="s">
        <v>278</v>
      </c>
      <c r="G70" s="89">
        <v>1</v>
      </c>
      <c r="H70" s="89" t="s">
        <v>84</v>
      </c>
      <c r="I70" s="104"/>
      <c r="J70" s="89">
        <f t="shared" si="2"/>
        <v>0</v>
      </c>
      <c r="K70" s="105" t="s">
        <v>92</v>
      </c>
    </row>
    <row r="71" s="75" customFormat="1" customHeight="1" spans="1:11">
      <c r="A71" s="88" t="s">
        <v>279</v>
      </c>
      <c r="B71" s="47"/>
      <c r="C71" s="89" t="s">
        <v>280</v>
      </c>
      <c r="D71" s="89" t="s">
        <v>281</v>
      </c>
      <c r="E71" s="90"/>
      <c r="F71" s="90" t="s">
        <v>282</v>
      </c>
      <c r="G71" s="89">
        <v>1</v>
      </c>
      <c r="H71" s="89" t="s">
        <v>84</v>
      </c>
      <c r="I71" s="104"/>
      <c r="J71" s="89">
        <f t="shared" si="2"/>
        <v>0</v>
      </c>
      <c r="K71" s="89" t="s">
        <v>85</v>
      </c>
    </row>
    <row r="72" s="75" customFormat="1" customHeight="1" spans="1:11">
      <c r="A72" s="88" t="s">
        <v>283</v>
      </c>
      <c r="B72" s="47"/>
      <c r="C72" s="47"/>
      <c r="D72" s="89" t="s">
        <v>284</v>
      </c>
      <c r="E72" s="90"/>
      <c r="F72" s="90" t="s">
        <v>285</v>
      </c>
      <c r="G72" s="89">
        <v>1</v>
      </c>
      <c r="H72" s="89" t="s">
        <v>84</v>
      </c>
      <c r="I72" s="104"/>
      <c r="J72" s="89">
        <f t="shared" si="2"/>
        <v>0</v>
      </c>
      <c r="K72" s="89" t="s">
        <v>85</v>
      </c>
    </row>
    <row r="73" s="75" customFormat="1" customHeight="1" spans="1:11">
      <c r="A73" s="88" t="s">
        <v>286</v>
      </c>
      <c r="B73" s="47"/>
      <c r="C73" s="47"/>
      <c r="D73" s="89" t="s">
        <v>287</v>
      </c>
      <c r="E73" s="90"/>
      <c r="F73" s="90" t="s">
        <v>288</v>
      </c>
      <c r="G73" s="89">
        <v>1</v>
      </c>
      <c r="H73" s="89" t="s">
        <v>84</v>
      </c>
      <c r="I73" s="104"/>
      <c r="J73" s="89">
        <f t="shared" si="2"/>
        <v>0</v>
      </c>
      <c r="K73" s="89" t="s">
        <v>85</v>
      </c>
    </row>
    <row r="74" s="75" customFormat="1" customHeight="1" spans="1:11">
      <c r="A74" s="88" t="s">
        <v>289</v>
      </c>
      <c r="B74" s="47"/>
      <c r="C74" s="47"/>
      <c r="D74" s="89" t="s">
        <v>290</v>
      </c>
      <c r="E74" s="90"/>
      <c r="F74" s="90" t="s">
        <v>291</v>
      </c>
      <c r="G74" s="89">
        <v>1</v>
      </c>
      <c r="H74" s="89" t="s">
        <v>84</v>
      </c>
      <c r="I74" s="104"/>
      <c r="J74" s="89">
        <f t="shared" si="2"/>
        <v>0</v>
      </c>
      <c r="K74" s="89" t="s">
        <v>85</v>
      </c>
    </row>
    <row r="75" s="75" customFormat="1" customHeight="1" spans="1:11">
      <c r="A75" s="88" t="s">
        <v>292</v>
      </c>
      <c r="B75" s="47"/>
      <c r="C75" s="47"/>
      <c r="D75" s="89" t="s">
        <v>293</v>
      </c>
      <c r="E75" s="90"/>
      <c r="F75" s="90" t="s">
        <v>294</v>
      </c>
      <c r="G75" s="89">
        <v>1</v>
      </c>
      <c r="H75" s="89" t="s">
        <v>84</v>
      </c>
      <c r="I75" s="104"/>
      <c r="J75" s="89">
        <f t="shared" si="2"/>
        <v>0</v>
      </c>
      <c r="K75" s="89" t="s">
        <v>85</v>
      </c>
    </row>
    <row r="76" s="75" customFormat="1" customHeight="1" spans="1:11">
      <c r="A76" s="88" t="s">
        <v>295</v>
      </c>
      <c r="B76" s="47"/>
      <c r="C76" s="89" t="s">
        <v>296</v>
      </c>
      <c r="D76" s="89" t="s">
        <v>297</v>
      </c>
      <c r="E76" s="90"/>
      <c r="F76" s="90" t="s">
        <v>298</v>
      </c>
      <c r="G76" s="89">
        <v>1</v>
      </c>
      <c r="H76" s="89" t="s">
        <v>84</v>
      </c>
      <c r="I76" s="104"/>
      <c r="J76" s="89">
        <f t="shared" si="2"/>
        <v>0</v>
      </c>
      <c r="K76" s="89" t="s">
        <v>85</v>
      </c>
    </row>
    <row r="77" s="75" customFormat="1" customHeight="1" spans="1:11">
      <c r="A77" s="88" t="s">
        <v>299</v>
      </c>
      <c r="B77" s="47"/>
      <c r="C77" s="47"/>
      <c r="D77" s="89" t="s">
        <v>300</v>
      </c>
      <c r="E77" s="90"/>
      <c r="F77" s="90" t="s">
        <v>301</v>
      </c>
      <c r="G77" s="89">
        <v>1</v>
      </c>
      <c r="H77" s="89" t="s">
        <v>84</v>
      </c>
      <c r="I77" s="104"/>
      <c r="J77" s="89">
        <f t="shared" si="2"/>
        <v>0</v>
      </c>
      <c r="K77" s="89" t="s">
        <v>85</v>
      </c>
    </row>
    <row r="78" s="75" customFormat="1" customHeight="1" spans="1:11">
      <c r="A78" s="85">
        <v>3</v>
      </c>
      <c r="B78" s="85" t="s">
        <v>18</v>
      </c>
      <c r="C78" s="56"/>
      <c r="D78" s="86"/>
      <c r="E78" s="86"/>
      <c r="F78" s="86"/>
      <c r="G78" s="87"/>
      <c r="H78" s="87"/>
      <c r="I78" s="102"/>
      <c r="J78" s="103">
        <f>J79+J80+J81+J82+J83+J84+J85+J86+J87+J88+J89+J90+J91+J92+J93+J95+J94+J96+J97+J98+J99+J100+J101+J102+J103+J104+J105+J106+J107+J108</f>
        <v>0</v>
      </c>
      <c r="K78" s="103"/>
    </row>
    <row r="79" s="75" customFormat="1" customHeight="1" spans="1:11">
      <c r="A79" s="88" t="s">
        <v>302</v>
      </c>
      <c r="B79" s="80" t="s">
        <v>18</v>
      </c>
      <c r="C79" s="89" t="s">
        <v>82</v>
      </c>
      <c r="D79" s="89"/>
      <c r="E79" s="90"/>
      <c r="F79" s="90" t="s">
        <v>303</v>
      </c>
      <c r="G79" s="89">
        <v>1</v>
      </c>
      <c r="H79" s="89" t="s">
        <v>84</v>
      </c>
      <c r="I79" s="104"/>
      <c r="J79" s="89">
        <f>G79*I79</f>
        <v>0</v>
      </c>
      <c r="K79" s="89" t="s">
        <v>85</v>
      </c>
    </row>
    <row r="80" s="75" customFormat="1" customHeight="1" spans="1:11">
      <c r="A80" s="88" t="s">
        <v>304</v>
      </c>
      <c r="B80" s="47"/>
      <c r="C80" s="47"/>
      <c r="D80" s="89"/>
      <c r="E80" s="90" t="s">
        <v>305</v>
      </c>
      <c r="F80" s="90" t="s">
        <v>306</v>
      </c>
      <c r="G80" s="89">
        <v>1</v>
      </c>
      <c r="H80" s="89" t="s">
        <v>84</v>
      </c>
      <c r="I80" s="104"/>
      <c r="J80" s="89">
        <f t="shared" ref="J80:J108" si="3">G80*I80</f>
        <v>0</v>
      </c>
      <c r="K80" s="89" t="s">
        <v>92</v>
      </c>
    </row>
    <row r="81" s="75" customFormat="1" customHeight="1" spans="1:11">
      <c r="A81" s="88" t="s">
        <v>307</v>
      </c>
      <c r="B81" s="47"/>
      <c r="C81" s="89" t="s">
        <v>308</v>
      </c>
      <c r="D81" s="89" t="s">
        <v>309</v>
      </c>
      <c r="E81" s="90"/>
      <c r="F81" s="90" t="s">
        <v>310</v>
      </c>
      <c r="G81" s="89">
        <v>1</v>
      </c>
      <c r="H81" s="89" t="s">
        <v>84</v>
      </c>
      <c r="I81" s="104"/>
      <c r="J81" s="89">
        <f t="shared" si="3"/>
        <v>0</v>
      </c>
      <c r="K81" s="89" t="s">
        <v>92</v>
      </c>
    </row>
    <row r="82" s="75" customFormat="1" customHeight="1" spans="1:11">
      <c r="A82" s="88" t="s">
        <v>311</v>
      </c>
      <c r="B82" s="47"/>
      <c r="C82" s="47"/>
      <c r="D82" s="89" t="s">
        <v>312</v>
      </c>
      <c r="E82" s="90"/>
      <c r="F82" s="90" t="s">
        <v>313</v>
      </c>
      <c r="G82" s="89">
        <v>1</v>
      </c>
      <c r="H82" s="89" t="s">
        <v>84</v>
      </c>
      <c r="I82" s="104"/>
      <c r="J82" s="89">
        <f t="shared" si="3"/>
        <v>0</v>
      </c>
      <c r="K82" s="89" t="s">
        <v>92</v>
      </c>
    </row>
    <row r="83" s="75" customFormat="1" customHeight="1" spans="1:11">
      <c r="A83" s="88" t="s">
        <v>314</v>
      </c>
      <c r="B83" s="47"/>
      <c r="C83" s="47"/>
      <c r="D83" s="89" t="s">
        <v>315</v>
      </c>
      <c r="E83" s="90"/>
      <c r="F83" s="90" t="s">
        <v>316</v>
      </c>
      <c r="G83" s="89">
        <v>1</v>
      </c>
      <c r="H83" s="89" t="s">
        <v>84</v>
      </c>
      <c r="I83" s="104"/>
      <c r="J83" s="89">
        <f t="shared" si="3"/>
        <v>0</v>
      </c>
      <c r="K83" s="89" t="s">
        <v>92</v>
      </c>
    </row>
    <row r="84" s="75" customFormat="1" customHeight="1" spans="1:11">
      <c r="A84" s="88" t="s">
        <v>317</v>
      </c>
      <c r="B84" s="47"/>
      <c r="C84" s="47"/>
      <c r="D84" s="89" t="s">
        <v>318</v>
      </c>
      <c r="E84" s="90"/>
      <c r="F84" s="90" t="s">
        <v>319</v>
      </c>
      <c r="G84" s="89">
        <v>1</v>
      </c>
      <c r="H84" s="89" t="s">
        <v>84</v>
      </c>
      <c r="I84" s="104"/>
      <c r="J84" s="89">
        <f t="shared" si="3"/>
        <v>0</v>
      </c>
      <c r="K84" s="89" t="s">
        <v>111</v>
      </c>
    </row>
    <row r="85" s="75" customFormat="1" customHeight="1" spans="1:11">
      <c r="A85" s="88" t="s">
        <v>320</v>
      </c>
      <c r="B85" s="47"/>
      <c r="C85" s="47"/>
      <c r="D85" s="89" t="s">
        <v>321</v>
      </c>
      <c r="E85" s="90"/>
      <c r="F85" s="90" t="s">
        <v>322</v>
      </c>
      <c r="G85" s="89">
        <v>1</v>
      </c>
      <c r="H85" s="89" t="s">
        <v>84</v>
      </c>
      <c r="I85" s="104"/>
      <c r="J85" s="89">
        <f t="shared" si="3"/>
        <v>0</v>
      </c>
      <c r="K85" s="89" t="s">
        <v>92</v>
      </c>
    </row>
    <row r="86" s="75" customFormat="1" customHeight="1" spans="1:11">
      <c r="A86" s="88" t="s">
        <v>323</v>
      </c>
      <c r="B86" s="47"/>
      <c r="C86" s="89" t="s">
        <v>324</v>
      </c>
      <c r="D86" s="89" t="s">
        <v>325</v>
      </c>
      <c r="E86" s="90"/>
      <c r="F86" s="90" t="s">
        <v>326</v>
      </c>
      <c r="G86" s="89">
        <v>1</v>
      </c>
      <c r="H86" s="89" t="s">
        <v>84</v>
      </c>
      <c r="I86" s="104"/>
      <c r="J86" s="89">
        <f t="shared" si="3"/>
        <v>0</v>
      </c>
      <c r="K86" s="89" t="s">
        <v>85</v>
      </c>
    </row>
    <row r="87" s="75" customFormat="1" customHeight="1" spans="1:11">
      <c r="A87" s="88" t="s">
        <v>327</v>
      </c>
      <c r="B87" s="47"/>
      <c r="C87" s="47"/>
      <c r="D87" s="89" t="s">
        <v>328</v>
      </c>
      <c r="E87" s="90"/>
      <c r="F87" s="90" t="s">
        <v>329</v>
      </c>
      <c r="G87" s="89">
        <v>1</v>
      </c>
      <c r="H87" s="89" t="s">
        <v>84</v>
      </c>
      <c r="I87" s="104"/>
      <c r="J87" s="89">
        <f t="shared" si="3"/>
        <v>0</v>
      </c>
      <c r="K87" s="89" t="s">
        <v>111</v>
      </c>
    </row>
    <row r="88" s="75" customFormat="1" customHeight="1" spans="1:11">
      <c r="A88" s="88" t="s">
        <v>330</v>
      </c>
      <c r="B88" s="47"/>
      <c r="C88" s="47"/>
      <c r="D88" s="89" t="s">
        <v>331</v>
      </c>
      <c r="E88" s="90"/>
      <c r="F88" s="90" t="s">
        <v>332</v>
      </c>
      <c r="G88" s="89">
        <v>1</v>
      </c>
      <c r="H88" s="89" t="s">
        <v>84</v>
      </c>
      <c r="I88" s="104"/>
      <c r="J88" s="89">
        <f t="shared" si="3"/>
        <v>0</v>
      </c>
      <c r="K88" s="89" t="s">
        <v>85</v>
      </c>
    </row>
    <row r="89" s="75" customFormat="1" customHeight="1" spans="1:11">
      <c r="A89" s="88" t="s">
        <v>333</v>
      </c>
      <c r="B89" s="47"/>
      <c r="C89" s="47"/>
      <c r="D89" s="89" t="s">
        <v>334</v>
      </c>
      <c r="E89" s="90"/>
      <c r="F89" s="90" t="s">
        <v>335</v>
      </c>
      <c r="G89" s="89">
        <v>1</v>
      </c>
      <c r="H89" s="89" t="s">
        <v>84</v>
      </c>
      <c r="I89" s="104"/>
      <c r="J89" s="89">
        <f t="shared" si="3"/>
        <v>0</v>
      </c>
      <c r="K89" s="89" t="s">
        <v>85</v>
      </c>
    </row>
    <row r="90" s="75" customFormat="1" customHeight="1" spans="1:11">
      <c r="A90" s="88" t="s">
        <v>336</v>
      </c>
      <c r="B90" s="47"/>
      <c r="C90" s="89" t="s">
        <v>337</v>
      </c>
      <c r="D90" s="89" t="s">
        <v>338</v>
      </c>
      <c r="E90" s="90"/>
      <c r="F90" s="90" t="s">
        <v>339</v>
      </c>
      <c r="G90" s="89">
        <v>1</v>
      </c>
      <c r="H90" s="89" t="s">
        <v>84</v>
      </c>
      <c r="I90" s="104"/>
      <c r="J90" s="89">
        <f t="shared" si="3"/>
        <v>0</v>
      </c>
      <c r="K90" s="89" t="s">
        <v>85</v>
      </c>
    </row>
    <row r="91" s="75" customFormat="1" customHeight="1" spans="1:11">
      <c r="A91" s="88" t="s">
        <v>340</v>
      </c>
      <c r="B91" s="47"/>
      <c r="C91" s="47"/>
      <c r="D91" s="89" t="s">
        <v>341</v>
      </c>
      <c r="E91" s="90"/>
      <c r="F91" s="90" t="s">
        <v>342</v>
      </c>
      <c r="G91" s="89">
        <v>1</v>
      </c>
      <c r="H91" s="89" t="s">
        <v>84</v>
      </c>
      <c r="I91" s="104"/>
      <c r="J91" s="89">
        <f t="shared" si="3"/>
        <v>0</v>
      </c>
      <c r="K91" s="89" t="s">
        <v>92</v>
      </c>
    </row>
    <row r="92" s="75" customFormat="1" customHeight="1" spans="1:11">
      <c r="A92" s="88" t="s">
        <v>343</v>
      </c>
      <c r="B92" s="47"/>
      <c r="C92" s="89" t="s">
        <v>344</v>
      </c>
      <c r="D92" s="89" t="s">
        <v>219</v>
      </c>
      <c r="E92" s="90"/>
      <c r="F92" s="90" t="s">
        <v>345</v>
      </c>
      <c r="G92" s="89">
        <v>1</v>
      </c>
      <c r="H92" s="89" t="s">
        <v>84</v>
      </c>
      <c r="I92" s="104"/>
      <c r="J92" s="89">
        <f t="shared" si="3"/>
        <v>0</v>
      </c>
      <c r="K92" s="89" t="s">
        <v>85</v>
      </c>
    </row>
    <row r="93" s="75" customFormat="1" customHeight="1" spans="1:11">
      <c r="A93" s="88" t="s">
        <v>346</v>
      </c>
      <c r="B93" s="47"/>
      <c r="C93" s="47"/>
      <c r="D93" s="89" t="s">
        <v>222</v>
      </c>
      <c r="E93" s="90"/>
      <c r="F93" s="90" t="s">
        <v>347</v>
      </c>
      <c r="G93" s="89">
        <v>1</v>
      </c>
      <c r="H93" s="89" t="s">
        <v>84</v>
      </c>
      <c r="I93" s="104"/>
      <c r="J93" s="89">
        <f t="shared" si="3"/>
        <v>0</v>
      </c>
      <c r="K93" s="89" t="s">
        <v>85</v>
      </c>
    </row>
    <row r="94" s="75" customFormat="1" customHeight="1" spans="1:11">
      <c r="A94" s="88" t="s">
        <v>348</v>
      </c>
      <c r="B94" s="47"/>
      <c r="C94" s="47"/>
      <c r="D94" s="89" t="s">
        <v>225</v>
      </c>
      <c r="E94" s="90"/>
      <c r="F94" s="90" t="s">
        <v>349</v>
      </c>
      <c r="G94" s="89">
        <v>1</v>
      </c>
      <c r="H94" s="89" t="s">
        <v>84</v>
      </c>
      <c r="I94" s="104"/>
      <c r="J94" s="89">
        <f t="shared" si="3"/>
        <v>0</v>
      </c>
      <c r="K94" s="89" t="s">
        <v>85</v>
      </c>
    </row>
    <row r="95" s="75" customFormat="1" customHeight="1" spans="1:11">
      <c r="A95" s="88" t="s">
        <v>350</v>
      </c>
      <c r="B95" s="47"/>
      <c r="C95" s="47"/>
      <c r="D95" s="89" t="s">
        <v>351</v>
      </c>
      <c r="E95" s="90" t="s">
        <v>352</v>
      </c>
      <c r="F95" s="90" t="s">
        <v>353</v>
      </c>
      <c r="G95" s="89">
        <v>1</v>
      </c>
      <c r="H95" s="89" t="s">
        <v>84</v>
      </c>
      <c r="I95" s="104"/>
      <c r="J95" s="89">
        <f t="shared" si="3"/>
        <v>0</v>
      </c>
      <c r="K95" s="89" t="s">
        <v>85</v>
      </c>
    </row>
    <row r="96" s="75" customFormat="1" customHeight="1" spans="1:11">
      <c r="A96" s="88" t="s">
        <v>354</v>
      </c>
      <c r="B96" s="47"/>
      <c r="C96" s="47"/>
      <c r="D96" s="107"/>
      <c r="E96" s="90" t="s">
        <v>355</v>
      </c>
      <c r="F96" s="90" t="s">
        <v>356</v>
      </c>
      <c r="G96" s="89">
        <v>1</v>
      </c>
      <c r="H96" s="89" t="s">
        <v>84</v>
      </c>
      <c r="I96" s="104"/>
      <c r="J96" s="89">
        <f t="shared" si="3"/>
        <v>0</v>
      </c>
      <c r="K96" s="89" t="s">
        <v>85</v>
      </c>
    </row>
    <row r="97" s="75" customFormat="1" customHeight="1" spans="1:11">
      <c r="A97" s="88" t="s">
        <v>357</v>
      </c>
      <c r="B97" s="47"/>
      <c r="C97" s="47"/>
      <c r="D97" s="107"/>
      <c r="E97" s="90" t="s">
        <v>358</v>
      </c>
      <c r="F97" s="90" t="s">
        <v>359</v>
      </c>
      <c r="G97" s="89">
        <v>1</v>
      </c>
      <c r="H97" s="89" t="s">
        <v>84</v>
      </c>
      <c r="I97" s="104"/>
      <c r="J97" s="89">
        <f t="shared" si="3"/>
        <v>0</v>
      </c>
      <c r="K97" s="89" t="s">
        <v>85</v>
      </c>
    </row>
    <row r="98" s="75" customFormat="1" customHeight="1" spans="1:11">
      <c r="A98" s="88" t="s">
        <v>360</v>
      </c>
      <c r="B98" s="47"/>
      <c r="C98" s="47"/>
      <c r="D98" s="89" t="s">
        <v>361</v>
      </c>
      <c r="E98" s="90" t="s">
        <v>362</v>
      </c>
      <c r="F98" s="90" t="s">
        <v>363</v>
      </c>
      <c r="G98" s="89">
        <v>1</v>
      </c>
      <c r="H98" s="89" t="s">
        <v>84</v>
      </c>
      <c r="I98" s="104"/>
      <c r="J98" s="89">
        <f t="shared" si="3"/>
        <v>0</v>
      </c>
      <c r="K98" s="89" t="s">
        <v>92</v>
      </c>
    </row>
    <row r="99" s="75" customFormat="1" customHeight="1" spans="1:11">
      <c r="A99" s="88" t="s">
        <v>364</v>
      </c>
      <c r="B99" s="47"/>
      <c r="C99" s="47"/>
      <c r="D99" s="107"/>
      <c r="E99" s="90" t="s">
        <v>365</v>
      </c>
      <c r="F99" s="90" t="s">
        <v>366</v>
      </c>
      <c r="G99" s="89">
        <v>1</v>
      </c>
      <c r="H99" s="89" t="s">
        <v>84</v>
      </c>
      <c r="I99" s="104"/>
      <c r="J99" s="89">
        <f t="shared" si="3"/>
        <v>0</v>
      </c>
      <c r="K99" s="89" t="s">
        <v>85</v>
      </c>
    </row>
    <row r="100" s="75" customFormat="1" customHeight="1" spans="1:11">
      <c r="A100" s="88" t="s">
        <v>367</v>
      </c>
      <c r="B100" s="47"/>
      <c r="C100" s="89" t="s">
        <v>149</v>
      </c>
      <c r="D100" s="89" t="s">
        <v>368</v>
      </c>
      <c r="E100" s="90"/>
      <c r="F100" s="90" t="s">
        <v>369</v>
      </c>
      <c r="G100" s="89">
        <v>1</v>
      </c>
      <c r="H100" s="89" t="s">
        <v>84</v>
      </c>
      <c r="I100" s="104"/>
      <c r="J100" s="89">
        <f t="shared" si="3"/>
        <v>0</v>
      </c>
      <c r="K100" s="89" t="s">
        <v>85</v>
      </c>
    </row>
    <row r="101" s="75" customFormat="1" customHeight="1" spans="1:11">
      <c r="A101" s="88" t="s">
        <v>370</v>
      </c>
      <c r="B101" s="47"/>
      <c r="C101" s="47"/>
      <c r="D101" s="89" t="s">
        <v>371</v>
      </c>
      <c r="E101" s="90"/>
      <c r="F101" s="90" t="s">
        <v>372</v>
      </c>
      <c r="G101" s="89">
        <v>1</v>
      </c>
      <c r="H101" s="89" t="s">
        <v>84</v>
      </c>
      <c r="I101" s="104"/>
      <c r="J101" s="89">
        <f t="shared" si="3"/>
        <v>0</v>
      </c>
      <c r="K101" s="89" t="s">
        <v>85</v>
      </c>
    </row>
    <row r="102" s="75" customFormat="1" customHeight="1" spans="1:11">
      <c r="A102" s="88" t="s">
        <v>373</v>
      </c>
      <c r="B102" s="47"/>
      <c r="C102" s="89" t="s">
        <v>374</v>
      </c>
      <c r="D102" s="89" t="s">
        <v>375</v>
      </c>
      <c r="E102" s="90"/>
      <c r="F102" s="90" t="s">
        <v>376</v>
      </c>
      <c r="G102" s="89">
        <v>1</v>
      </c>
      <c r="H102" s="89" t="s">
        <v>84</v>
      </c>
      <c r="I102" s="104"/>
      <c r="J102" s="89">
        <f t="shared" si="3"/>
        <v>0</v>
      </c>
      <c r="K102" s="89" t="s">
        <v>92</v>
      </c>
    </row>
    <row r="103" s="75" customFormat="1" customHeight="1" spans="1:11">
      <c r="A103" s="88" t="s">
        <v>377</v>
      </c>
      <c r="B103" s="47"/>
      <c r="C103" s="47"/>
      <c r="D103" s="89" t="s">
        <v>378</v>
      </c>
      <c r="E103" s="90"/>
      <c r="F103" s="90" t="s">
        <v>379</v>
      </c>
      <c r="G103" s="89">
        <v>1</v>
      </c>
      <c r="H103" s="89" t="s">
        <v>84</v>
      </c>
      <c r="I103" s="104"/>
      <c r="J103" s="89">
        <f t="shared" si="3"/>
        <v>0</v>
      </c>
      <c r="K103" s="89" t="s">
        <v>92</v>
      </c>
    </row>
    <row r="104" s="75" customFormat="1" customHeight="1" spans="1:11">
      <c r="A104" s="88" t="s">
        <v>380</v>
      </c>
      <c r="B104" s="47"/>
      <c r="C104" s="89" t="s">
        <v>381</v>
      </c>
      <c r="D104" s="89" t="s">
        <v>382</v>
      </c>
      <c r="E104" s="90"/>
      <c r="F104" s="90" t="s">
        <v>383</v>
      </c>
      <c r="G104" s="89">
        <v>1</v>
      </c>
      <c r="H104" s="89" t="s">
        <v>84</v>
      </c>
      <c r="I104" s="104"/>
      <c r="J104" s="89">
        <f t="shared" si="3"/>
        <v>0</v>
      </c>
      <c r="K104" s="89" t="s">
        <v>85</v>
      </c>
    </row>
    <row r="105" s="75" customFormat="1" customHeight="1" spans="1:11">
      <c r="A105" s="88" t="s">
        <v>384</v>
      </c>
      <c r="B105" s="47"/>
      <c r="C105" s="47"/>
      <c r="D105" s="89" t="s">
        <v>385</v>
      </c>
      <c r="E105" s="90"/>
      <c r="F105" s="90" t="s">
        <v>386</v>
      </c>
      <c r="G105" s="89">
        <v>1</v>
      </c>
      <c r="H105" s="89" t="s">
        <v>84</v>
      </c>
      <c r="I105" s="104"/>
      <c r="J105" s="89">
        <f t="shared" si="3"/>
        <v>0</v>
      </c>
      <c r="K105" s="89" t="s">
        <v>85</v>
      </c>
    </row>
    <row r="106" s="75" customFormat="1" customHeight="1" spans="1:11">
      <c r="A106" s="88" t="s">
        <v>387</v>
      </c>
      <c r="B106" s="47"/>
      <c r="C106" s="47"/>
      <c r="D106" s="89" t="s">
        <v>388</v>
      </c>
      <c r="E106" s="90"/>
      <c r="F106" s="90" t="s">
        <v>389</v>
      </c>
      <c r="G106" s="89">
        <v>1</v>
      </c>
      <c r="H106" s="89" t="s">
        <v>84</v>
      </c>
      <c r="I106" s="104"/>
      <c r="J106" s="89">
        <f t="shared" si="3"/>
        <v>0</v>
      </c>
      <c r="K106" s="89" t="s">
        <v>85</v>
      </c>
    </row>
    <row r="107" s="75" customFormat="1" customHeight="1" spans="1:11">
      <c r="A107" s="88" t="s">
        <v>390</v>
      </c>
      <c r="B107" s="47"/>
      <c r="C107" s="47"/>
      <c r="D107" s="89" t="s">
        <v>391</v>
      </c>
      <c r="E107" s="90"/>
      <c r="F107" s="90" t="s">
        <v>392</v>
      </c>
      <c r="G107" s="89">
        <v>1</v>
      </c>
      <c r="H107" s="89" t="s">
        <v>84</v>
      </c>
      <c r="I107" s="104"/>
      <c r="J107" s="89">
        <f t="shared" si="3"/>
        <v>0</v>
      </c>
      <c r="K107" s="89" t="s">
        <v>85</v>
      </c>
    </row>
    <row r="108" s="75" customFormat="1" customHeight="1" spans="1:11">
      <c r="A108" s="88" t="s">
        <v>393</v>
      </c>
      <c r="B108" s="47"/>
      <c r="C108" s="47"/>
      <c r="D108" s="89" t="s">
        <v>394</v>
      </c>
      <c r="E108" s="90"/>
      <c r="F108" s="90" t="s">
        <v>395</v>
      </c>
      <c r="G108" s="89">
        <v>1</v>
      </c>
      <c r="H108" s="89" t="s">
        <v>84</v>
      </c>
      <c r="I108" s="104"/>
      <c r="J108" s="89">
        <f t="shared" si="3"/>
        <v>0</v>
      </c>
      <c r="K108" s="89" t="s">
        <v>85</v>
      </c>
    </row>
    <row r="109" s="75" customFormat="1" customHeight="1" spans="1:11">
      <c r="A109" s="85">
        <v>4</v>
      </c>
      <c r="B109" s="85" t="s">
        <v>21</v>
      </c>
      <c r="C109" s="56"/>
      <c r="D109" s="86"/>
      <c r="E109" s="86"/>
      <c r="F109" s="86"/>
      <c r="G109" s="87"/>
      <c r="H109" s="87"/>
      <c r="I109" s="102"/>
      <c r="J109" s="103">
        <f>J110+J111+J112+J113+J114+J115+J116+J117+J118+J119+J120+J121+J122+J123+J124+J125+J127+J128+J126+J129+J132+J130+J131</f>
        <v>0</v>
      </c>
      <c r="K109" s="103"/>
    </row>
    <row r="110" s="75" customFormat="1" customHeight="1" spans="1:11">
      <c r="A110" s="88" t="s">
        <v>396</v>
      </c>
      <c r="B110" s="80" t="s">
        <v>21</v>
      </c>
      <c r="C110" s="89" t="s">
        <v>82</v>
      </c>
      <c r="D110" s="89"/>
      <c r="E110" s="90"/>
      <c r="F110" s="90" t="s">
        <v>397</v>
      </c>
      <c r="G110" s="89">
        <v>1</v>
      </c>
      <c r="H110" s="89" t="s">
        <v>84</v>
      </c>
      <c r="I110" s="104"/>
      <c r="J110" s="89">
        <f>G110*I110</f>
        <v>0</v>
      </c>
      <c r="K110" s="89" t="s">
        <v>85</v>
      </c>
    </row>
    <row r="111" s="75" customFormat="1" customHeight="1" spans="1:11">
      <c r="A111" s="88" t="s">
        <v>398</v>
      </c>
      <c r="B111" s="47"/>
      <c r="C111" s="89" t="s">
        <v>399</v>
      </c>
      <c r="D111" s="89"/>
      <c r="E111" s="90"/>
      <c r="F111" s="90" t="s">
        <v>400</v>
      </c>
      <c r="G111" s="89">
        <v>1</v>
      </c>
      <c r="H111" s="89" t="s">
        <v>84</v>
      </c>
      <c r="I111" s="104"/>
      <c r="J111" s="89">
        <f t="shared" ref="J111:J132" si="4">G111*I111</f>
        <v>0</v>
      </c>
      <c r="K111" s="89" t="s">
        <v>85</v>
      </c>
    </row>
    <row r="112" s="75" customFormat="1" customHeight="1" spans="1:11">
      <c r="A112" s="88" t="s">
        <v>401</v>
      </c>
      <c r="B112" s="47"/>
      <c r="C112" s="89" t="s">
        <v>402</v>
      </c>
      <c r="D112" s="89" t="s">
        <v>403</v>
      </c>
      <c r="E112" s="90"/>
      <c r="F112" s="90" t="s">
        <v>404</v>
      </c>
      <c r="G112" s="89">
        <v>1</v>
      </c>
      <c r="H112" s="89" t="s">
        <v>84</v>
      </c>
      <c r="I112" s="104"/>
      <c r="J112" s="89">
        <f t="shared" si="4"/>
        <v>0</v>
      </c>
      <c r="K112" s="105" t="s">
        <v>92</v>
      </c>
    </row>
    <row r="113" s="75" customFormat="1" customHeight="1" spans="1:11">
      <c r="A113" s="88" t="s">
        <v>405</v>
      </c>
      <c r="B113" s="47"/>
      <c r="C113" s="47"/>
      <c r="D113" s="89" t="s">
        <v>318</v>
      </c>
      <c r="E113" s="90"/>
      <c r="F113" s="90" t="s">
        <v>406</v>
      </c>
      <c r="G113" s="89">
        <v>1</v>
      </c>
      <c r="H113" s="89" t="s">
        <v>84</v>
      </c>
      <c r="I113" s="104"/>
      <c r="J113" s="89">
        <f t="shared" si="4"/>
        <v>0</v>
      </c>
      <c r="K113" s="89" t="s">
        <v>85</v>
      </c>
    </row>
    <row r="114" s="75" customFormat="1" customHeight="1" spans="1:11">
      <c r="A114" s="88" t="s">
        <v>407</v>
      </c>
      <c r="B114" s="47"/>
      <c r="C114" s="47"/>
      <c r="D114" s="89" t="s">
        <v>408</v>
      </c>
      <c r="E114" s="90"/>
      <c r="F114" s="90" t="s">
        <v>409</v>
      </c>
      <c r="G114" s="89">
        <v>1</v>
      </c>
      <c r="H114" s="89" t="s">
        <v>84</v>
      </c>
      <c r="I114" s="104"/>
      <c r="J114" s="89">
        <f t="shared" si="4"/>
        <v>0</v>
      </c>
      <c r="K114" s="89" t="s">
        <v>85</v>
      </c>
    </row>
    <row r="115" s="75" customFormat="1" customHeight="1" spans="1:11">
      <c r="A115" s="88" t="s">
        <v>410</v>
      </c>
      <c r="B115" s="47"/>
      <c r="C115" s="47"/>
      <c r="D115" s="89" t="s">
        <v>411</v>
      </c>
      <c r="E115" s="90"/>
      <c r="F115" s="90" t="s">
        <v>412</v>
      </c>
      <c r="G115" s="89">
        <v>1</v>
      </c>
      <c r="H115" s="89" t="s">
        <v>84</v>
      </c>
      <c r="I115" s="104"/>
      <c r="J115" s="89">
        <f t="shared" si="4"/>
        <v>0</v>
      </c>
      <c r="K115" s="89" t="s">
        <v>85</v>
      </c>
    </row>
    <row r="116" s="75" customFormat="1" customHeight="1" spans="1:11">
      <c r="A116" s="88" t="s">
        <v>413</v>
      </c>
      <c r="B116" s="47"/>
      <c r="C116" s="47"/>
      <c r="D116" s="89" t="s">
        <v>267</v>
      </c>
      <c r="E116" s="90"/>
      <c r="F116" s="90" t="s">
        <v>414</v>
      </c>
      <c r="G116" s="89">
        <v>1</v>
      </c>
      <c r="H116" s="89" t="s">
        <v>84</v>
      </c>
      <c r="I116" s="104"/>
      <c r="J116" s="89">
        <f t="shared" si="4"/>
        <v>0</v>
      </c>
      <c r="K116" s="89" t="s">
        <v>85</v>
      </c>
    </row>
    <row r="117" s="75" customFormat="1" customHeight="1" spans="1:11">
      <c r="A117" s="88" t="s">
        <v>415</v>
      </c>
      <c r="B117" s="47"/>
      <c r="C117" s="47"/>
      <c r="D117" s="89" t="s">
        <v>416</v>
      </c>
      <c r="E117" s="90"/>
      <c r="F117" s="90" t="s">
        <v>417</v>
      </c>
      <c r="G117" s="89">
        <v>1</v>
      </c>
      <c r="H117" s="89" t="s">
        <v>84</v>
      </c>
      <c r="I117" s="104"/>
      <c r="J117" s="89">
        <f t="shared" si="4"/>
        <v>0</v>
      </c>
      <c r="K117" s="89" t="s">
        <v>85</v>
      </c>
    </row>
    <row r="118" s="75" customFormat="1" customHeight="1" spans="1:11">
      <c r="A118" s="88" t="s">
        <v>418</v>
      </c>
      <c r="B118" s="47"/>
      <c r="C118" s="47"/>
      <c r="D118" s="89" t="s">
        <v>419</v>
      </c>
      <c r="E118" s="90"/>
      <c r="F118" s="90" t="s">
        <v>420</v>
      </c>
      <c r="G118" s="89">
        <v>1</v>
      </c>
      <c r="H118" s="89" t="s">
        <v>84</v>
      </c>
      <c r="I118" s="104"/>
      <c r="J118" s="89">
        <f t="shared" si="4"/>
        <v>0</v>
      </c>
      <c r="K118" s="89" t="s">
        <v>85</v>
      </c>
    </row>
    <row r="119" s="75" customFormat="1" customHeight="1" spans="1:11">
      <c r="A119" s="88" t="s">
        <v>421</v>
      </c>
      <c r="B119" s="47"/>
      <c r="C119" s="89" t="s">
        <v>422</v>
      </c>
      <c r="D119" s="89"/>
      <c r="E119" s="90"/>
      <c r="F119" s="90" t="s">
        <v>423</v>
      </c>
      <c r="G119" s="89">
        <v>1</v>
      </c>
      <c r="H119" s="89" t="s">
        <v>84</v>
      </c>
      <c r="I119" s="104"/>
      <c r="J119" s="89">
        <f t="shared" si="4"/>
        <v>0</v>
      </c>
      <c r="K119" s="89" t="s">
        <v>92</v>
      </c>
    </row>
    <row r="120" s="75" customFormat="1" customHeight="1" spans="1:11">
      <c r="A120" s="88" t="s">
        <v>424</v>
      </c>
      <c r="B120" s="47"/>
      <c r="C120" s="89" t="s">
        <v>425</v>
      </c>
      <c r="D120" s="89"/>
      <c r="E120" s="90"/>
      <c r="F120" s="90" t="s">
        <v>426</v>
      </c>
      <c r="G120" s="89">
        <v>1</v>
      </c>
      <c r="H120" s="89" t="s">
        <v>84</v>
      </c>
      <c r="I120" s="104"/>
      <c r="J120" s="89">
        <f t="shared" si="4"/>
        <v>0</v>
      </c>
      <c r="K120" s="89" t="s">
        <v>85</v>
      </c>
    </row>
    <row r="121" s="75" customFormat="1" customHeight="1" spans="1:11">
      <c r="A121" s="88" t="s">
        <v>427</v>
      </c>
      <c r="B121" s="47"/>
      <c r="C121" s="89" t="s">
        <v>428</v>
      </c>
      <c r="D121" s="89"/>
      <c r="E121" s="90"/>
      <c r="F121" s="90" t="s">
        <v>429</v>
      </c>
      <c r="G121" s="89">
        <v>1</v>
      </c>
      <c r="H121" s="89" t="s">
        <v>84</v>
      </c>
      <c r="I121" s="104"/>
      <c r="J121" s="89">
        <f t="shared" si="4"/>
        <v>0</v>
      </c>
      <c r="K121" s="89" t="s">
        <v>85</v>
      </c>
    </row>
    <row r="122" s="75" customFormat="1" customHeight="1" spans="1:11">
      <c r="A122" s="88" t="s">
        <v>430</v>
      </c>
      <c r="B122" s="47"/>
      <c r="C122" s="89" t="s">
        <v>267</v>
      </c>
      <c r="D122" s="89" t="s">
        <v>431</v>
      </c>
      <c r="E122" s="90"/>
      <c r="F122" s="90" t="s">
        <v>432</v>
      </c>
      <c r="G122" s="89">
        <v>1</v>
      </c>
      <c r="H122" s="89" t="s">
        <v>84</v>
      </c>
      <c r="I122" s="104"/>
      <c r="J122" s="89">
        <f t="shared" si="4"/>
        <v>0</v>
      </c>
      <c r="K122" s="89" t="s">
        <v>85</v>
      </c>
    </row>
    <row r="123" s="75" customFormat="1" customHeight="1" spans="1:11">
      <c r="A123" s="88" t="s">
        <v>433</v>
      </c>
      <c r="B123" s="47"/>
      <c r="C123" s="47"/>
      <c r="D123" s="89" t="s">
        <v>434</v>
      </c>
      <c r="E123" s="90"/>
      <c r="F123" s="90" t="s">
        <v>435</v>
      </c>
      <c r="G123" s="89">
        <v>1</v>
      </c>
      <c r="H123" s="89" t="s">
        <v>84</v>
      </c>
      <c r="I123" s="104"/>
      <c r="J123" s="89">
        <f t="shared" si="4"/>
        <v>0</v>
      </c>
      <c r="K123" s="89" t="s">
        <v>85</v>
      </c>
    </row>
    <row r="124" s="75" customFormat="1" customHeight="1" spans="1:11">
      <c r="A124" s="88" t="s">
        <v>436</v>
      </c>
      <c r="B124" s="47"/>
      <c r="C124" s="47"/>
      <c r="D124" s="89" t="s">
        <v>437</v>
      </c>
      <c r="E124" s="90"/>
      <c r="F124" s="90" t="s">
        <v>438</v>
      </c>
      <c r="G124" s="89">
        <v>1</v>
      </c>
      <c r="H124" s="89" t="s">
        <v>84</v>
      </c>
      <c r="I124" s="104"/>
      <c r="J124" s="89">
        <f t="shared" si="4"/>
        <v>0</v>
      </c>
      <c r="K124" s="89" t="s">
        <v>85</v>
      </c>
    </row>
    <row r="125" s="75" customFormat="1" customHeight="1" spans="1:11">
      <c r="A125" s="88" t="s">
        <v>439</v>
      </c>
      <c r="B125" s="47"/>
      <c r="C125" s="89" t="s">
        <v>440</v>
      </c>
      <c r="D125" s="89" t="s">
        <v>441</v>
      </c>
      <c r="E125" s="90"/>
      <c r="F125" s="90" t="s">
        <v>442</v>
      </c>
      <c r="G125" s="89">
        <v>1</v>
      </c>
      <c r="H125" s="89" t="s">
        <v>84</v>
      </c>
      <c r="I125" s="104"/>
      <c r="J125" s="89">
        <f t="shared" si="4"/>
        <v>0</v>
      </c>
      <c r="K125" s="89" t="s">
        <v>85</v>
      </c>
    </row>
    <row r="126" s="75" customFormat="1" customHeight="1" spans="1:11">
      <c r="A126" s="88" t="s">
        <v>443</v>
      </c>
      <c r="B126" s="47"/>
      <c r="C126" s="47"/>
      <c r="D126" s="89" t="s">
        <v>444</v>
      </c>
      <c r="E126" s="90"/>
      <c r="F126" s="90" t="s">
        <v>445</v>
      </c>
      <c r="G126" s="89">
        <v>1</v>
      </c>
      <c r="H126" s="89" t="s">
        <v>84</v>
      </c>
      <c r="I126" s="104"/>
      <c r="J126" s="89">
        <f t="shared" si="4"/>
        <v>0</v>
      </c>
      <c r="K126" s="89" t="s">
        <v>85</v>
      </c>
    </row>
    <row r="127" s="75" customFormat="1" customHeight="1" spans="1:11">
      <c r="A127" s="88" t="s">
        <v>446</v>
      </c>
      <c r="B127" s="47"/>
      <c r="C127" s="47"/>
      <c r="D127" s="89" t="s">
        <v>447</v>
      </c>
      <c r="E127" s="90"/>
      <c r="F127" s="90" t="s">
        <v>448</v>
      </c>
      <c r="G127" s="89">
        <v>1</v>
      </c>
      <c r="H127" s="89" t="s">
        <v>84</v>
      </c>
      <c r="I127" s="104"/>
      <c r="J127" s="89">
        <f t="shared" si="4"/>
        <v>0</v>
      </c>
      <c r="K127" s="89" t="s">
        <v>85</v>
      </c>
    </row>
    <row r="128" s="75" customFormat="1" customHeight="1" spans="1:11">
      <c r="A128" s="88" t="s">
        <v>449</v>
      </c>
      <c r="B128" s="47"/>
      <c r="C128" s="89" t="s">
        <v>450</v>
      </c>
      <c r="D128" s="89"/>
      <c r="E128" s="90"/>
      <c r="F128" s="90" t="s">
        <v>451</v>
      </c>
      <c r="G128" s="89">
        <v>1</v>
      </c>
      <c r="H128" s="89" t="s">
        <v>84</v>
      </c>
      <c r="I128" s="104"/>
      <c r="J128" s="89">
        <f t="shared" si="4"/>
        <v>0</v>
      </c>
      <c r="K128" s="89" t="s">
        <v>85</v>
      </c>
    </row>
    <row r="129" s="75" customFormat="1" customHeight="1" spans="1:11">
      <c r="A129" s="88" t="s">
        <v>452</v>
      </c>
      <c r="B129" s="47"/>
      <c r="C129" s="89" t="s">
        <v>453</v>
      </c>
      <c r="D129" s="89" t="s">
        <v>454</v>
      </c>
      <c r="E129" s="90"/>
      <c r="F129" s="90" t="s">
        <v>455</v>
      </c>
      <c r="G129" s="89">
        <v>1</v>
      </c>
      <c r="H129" s="89" t="s">
        <v>84</v>
      </c>
      <c r="I129" s="104"/>
      <c r="J129" s="89">
        <f t="shared" si="4"/>
        <v>0</v>
      </c>
      <c r="K129" s="89" t="s">
        <v>85</v>
      </c>
    </row>
    <row r="130" s="75" customFormat="1" customHeight="1" spans="1:11">
      <c r="A130" s="88" t="s">
        <v>456</v>
      </c>
      <c r="B130" s="47"/>
      <c r="C130" s="47"/>
      <c r="D130" s="89" t="s">
        <v>457</v>
      </c>
      <c r="E130" s="90"/>
      <c r="F130" s="90" t="s">
        <v>458</v>
      </c>
      <c r="G130" s="89">
        <v>1</v>
      </c>
      <c r="H130" s="89" t="s">
        <v>84</v>
      </c>
      <c r="I130" s="104"/>
      <c r="J130" s="89">
        <f t="shared" si="4"/>
        <v>0</v>
      </c>
      <c r="K130" s="89" t="s">
        <v>85</v>
      </c>
    </row>
    <row r="131" s="75" customFormat="1" customHeight="1" spans="1:11">
      <c r="A131" s="88" t="s">
        <v>459</v>
      </c>
      <c r="B131" s="47"/>
      <c r="C131" s="47"/>
      <c r="D131" s="89" t="s">
        <v>460</v>
      </c>
      <c r="E131" s="90"/>
      <c r="F131" s="90" t="s">
        <v>461</v>
      </c>
      <c r="G131" s="89">
        <v>1</v>
      </c>
      <c r="H131" s="89" t="s">
        <v>84</v>
      </c>
      <c r="I131" s="104"/>
      <c r="J131" s="89">
        <f t="shared" si="4"/>
        <v>0</v>
      </c>
      <c r="K131" s="89" t="s">
        <v>85</v>
      </c>
    </row>
    <row r="132" s="75" customFormat="1" customHeight="1" spans="1:11">
      <c r="A132" s="88" t="s">
        <v>462</v>
      </c>
      <c r="B132" s="47"/>
      <c r="C132" s="47"/>
      <c r="D132" s="89" t="s">
        <v>463</v>
      </c>
      <c r="E132" s="90"/>
      <c r="F132" s="90" t="s">
        <v>464</v>
      </c>
      <c r="G132" s="89">
        <v>1</v>
      </c>
      <c r="H132" s="89" t="s">
        <v>84</v>
      </c>
      <c r="I132" s="104"/>
      <c r="J132" s="89">
        <f t="shared" si="4"/>
        <v>0</v>
      </c>
      <c r="K132" s="89" t="s">
        <v>85</v>
      </c>
    </row>
    <row r="133" s="75" customFormat="1" customHeight="1" spans="1:11">
      <c r="A133" s="85">
        <v>5</v>
      </c>
      <c r="B133" s="85" t="s">
        <v>24</v>
      </c>
      <c r="C133" s="56"/>
      <c r="D133" s="86"/>
      <c r="E133" s="86"/>
      <c r="F133" s="86"/>
      <c r="G133" s="87"/>
      <c r="H133" s="87"/>
      <c r="I133" s="102"/>
      <c r="J133" s="103">
        <f>J134+J135+J136+J138+J137+J139+J140+J141+J143+J142+J144+J145+J147+J146+J148+J149+J150+J151+J153+J154+J152+J155+J156+J157+J158+J159+J160+J161+J162+J163+J165+J166+J167+J164+J168+J170+J169+J171+J172+J174+J173+J175+J176+J177+J179+J178+J180+J181+J182+J183+J185+J184+J187+J188+J186+J189+J190+J191+J192+J193+J194+J195+J196+J197+J198+J200+J199+J201+J202+J203+J204+J205+J206+J207+J208+J209+J210+J211+J212+J213+J214</f>
        <v>0</v>
      </c>
      <c r="K133" s="103"/>
    </row>
    <row r="134" s="75" customFormat="1" customHeight="1" spans="1:11">
      <c r="A134" s="88" t="s">
        <v>465</v>
      </c>
      <c r="B134" s="80" t="s">
        <v>24</v>
      </c>
      <c r="C134" s="89" t="s">
        <v>466</v>
      </c>
      <c r="D134" s="89" t="s">
        <v>467</v>
      </c>
      <c r="E134" s="90"/>
      <c r="F134" s="90" t="s">
        <v>468</v>
      </c>
      <c r="G134" s="89">
        <v>1</v>
      </c>
      <c r="H134" s="89" t="s">
        <v>84</v>
      </c>
      <c r="I134" s="104"/>
      <c r="J134" s="89">
        <f>G134*I134</f>
        <v>0</v>
      </c>
      <c r="K134" s="105" t="s">
        <v>92</v>
      </c>
    </row>
    <row r="135" s="75" customFormat="1" customHeight="1" spans="1:11">
      <c r="A135" s="88" t="s">
        <v>469</v>
      </c>
      <c r="B135" s="47"/>
      <c r="C135" s="47"/>
      <c r="D135" s="89" t="s">
        <v>470</v>
      </c>
      <c r="E135" s="90"/>
      <c r="F135" s="90" t="s">
        <v>471</v>
      </c>
      <c r="G135" s="89">
        <v>1</v>
      </c>
      <c r="H135" s="89" t="s">
        <v>84</v>
      </c>
      <c r="I135" s="104"/>
      <c r="J135" s="89">
        <f t="shared" ref="J135:J166" si="5">G135*I135</f>
        <v>0</v>
      </c>
      <c r="K135" s="105" t="s">
        <v>92</v>
      </c>
    </row>
    <row r="136" s="75" customFormat="1" customHeight="1" spans="1:11">
      <c r="A136" s="88" t="s">
        <v>472</v>
      </c>
      <c r="B136" s="47"/>
      <c r="C136" s="47"/>
      <c r="D136" s="89" t="s">
        <v>473</v>
      </c>
      <c r="E136" s="90"/>
      <c r="F136" s="90" t="s">
        <v>474</v>
      </c>
      <c r="G136" s="89">
        <v>1</v>
      </c>
      <c r="H136" s="89" t="s">
        <v>84</v>
      </c>
      <c r="I136" s="104"/>
      <c r="J136" s="89">
        <f t="shared" si="5"/>
        <v>0</v>
      </c>
      <c r="K136" s="105" t="s">
        <v>92</v>
      </c>
    </row>
    <row r="137" s="75" customFormat="1" customHeight="1" spans="1:11">
      <c r="A137" s="88" t="s">
        <v>475</v>
      </c>
      <c r="B137" s="47"/>
      <c r="C137" s="47"/>
      <c r="D137" s="89" t="s">
        <v>476</v>
      </c>
      <c r="E137" s="90"/>
      <c r="F137" s="90" t="s">
        <v>477</v>
      </c>
      <c r="G137" s="89">
        <v>1</v>
      </c>
      <c r="H137" s="89" t="s">
        <v>84</v>
      </c>
      <c r="I137" s="104"/>
      <c r="J137" s="89">
        <f t="shared" si="5"/>
        <v>0</v>
      </c>
      <c r="K137" s="105" t="s">
        <v>92</v>
      </c>
    </row>
    <row r="138" s="75" customFormat="1" customHeight="1" spans="1:11">
      <c r="A138" s="88" t="s">
        <v>478</v>
      </c>
      <c r="B138" s="47"/>
      <c r="C138" s="47"/>
      <c r="D138" s="89" t="s">
        <v>479</v>
      </c>
      <c r="E138" s="90"/>
      <c r="F138" s="90" t="s">
        <v>480</v>
      </c>
      <c r="G138" s="89">
        <v>1</v>
      </c>
      <c r="H138" s="89" t="s">
        <v>84</v>
      </c>
      <c r="I138" s="104"/>
      <c r="J138" s="89">
        <f t="shared" si="5"/>
        <v>0</v>
      </c>
      <c r="K138" s="89" t="s">
        <v>85</v>
      </c>
    </row>
    <row r="139" s="75" customFormat="1" customHeight="1" spans="1:11">
      <c r="A139" s="88" t="s">
        <v>481</v>
      </c>
      <c r="B139" s="47"/>
      <c r="C139" s="89" t="s">
        <v>482</v>
      </c>
      <c r="D139" s="89" t="s">
        <v>483</v>
      </c>
      <c r="E139" s="90"/>
      <c r="F139" s="90" t="s">
        <v>484</v>
      </c>
      <c r="G139" s="89">
        <v>1</v>
      </c>
      <c r="H139" s="89" t="s">
        <v>84</v>
      </c>
      <c r="I139" s="104"/>
      <c r="J139" s="89">
        <f t="shared" si="5"/>
        <v>0</v>
      </c>
      <c r="K139" s="89" t="s">
        <v>92</v>
      </c>
    </row>
    <row r="140" s="75" customFormat="1" customHeight="1" spans="1:11">
      <c r="A140" s="88" t="s">
        <v>485</v>
      </c>
      <c r="B140" s="47"/>
      <c r="C140" s="47"/>
      <c r="D140" s="107"/>
      <c r="E140" s="90" t="s">
        <v>486</v>
      </c>
      <c r="F140" s="90" t="s">
        <v>487</v>
      </c>
      <c r="G140" s="89">
        <v>1</v>
      </c>
      <c r="H140" s="89" t="s">
        <v>84</v>
      </c>
      <c r="I140" s="104"/>
      <c r="J140" s="89">
        <f t="shared" si="5"/>
        <v>0</v>
      </c>
      <c r="K140" s="89" t="s">
        <v>92</v>
      </c>
    </row>
    <row r="141" s="75" customFormat="1" customHeight="1" spans="1:11">
      <c r="A141" s="88" t="s">
        <v>488</v>
      </c>
      <c r="B141" s="47"/>
      <c r="C141" s="47"/>
      <c r="D141" s="89" t="s">
        <v>489</v>
      </c>
      <c r="E141" s="90"/>
      <c r="F141" s="90" t="s">
        <v>490</v>
      </c>
      <c r="G141" s="89">
        <v>1</v>
      </c>
      <c r="H141" s="89" t="s">
        <v>84</v>
      </c>
      <c r="I141" s="104"/>
      <c r="J141" s="89">
        <f t="shared" si="5"/>
        <v>0</v>
      </c>
      <c r="K141" s="89" t="s">
        <v>92</v>
      </c>
    </row>
    <row r="142" s="75" customFormat="1" customHeight="1" spans="1:11">
      <c r="A142" s="88" t="s">
        <v>491</v>
      </c>
      <c r="B142" s="47"/>
      <c r="C142" s="47"/>
      <c r="D142" s="89" t="s">
        <v>492</v>
      </c>
      <c r="E142" s="90"/>
      <c r="F142" s="90" t="s">
        <v>493</v>
      </c>
      <c r="G142" s="89">
        <v>1</v>
      </c>
      <c r="H142" s="89" t="s">
        <v>84</v>
      </c>
      <c r="I142" s="104"/>
      <c r="J142" s="89">
        <f t="shared" si="5"/>
        <v>0</v>
      </c>
      <c r="K142" s="89" t="s">
        <v>85</v>
      </c>
    </row>
    <row r="143" s="75" customFormat="1" customHeight="1" spans="1:11">
      <c r="A143" s="88" t="s">
        <v>494</v>
      </c>
      <c r="B143" s="47"/>
      <c r="C143" s="47"/>
      <c r="D143" s="89" t="s">
        <v>495</v>
      </c>
      <c r="E143" s="90"/>
      <c r="F143" s="90" t="s">
        <v>496</v>
      </c>
      <c r="G143" s="89">
        <v>1</v>
      </c>
      <c r="H143" s="89" t="s">
        <v>84</v>
      </c>
      <c r="I143" s="104"/>
      <c r="J143" s="89">
        <f t="shared" si="5"/>
        <v>0</v>
      </c>
      <c r="K143" s="89" t="s">
        <v>85</v>
      </c>
    </row>
    <row r="144" s="75" customFormat="1" customHeight="1" spans="1:11">
      <c r="A144" s="88" t="s">
        <v>497</v>
      </c>
      <c r="B144" s="47"/>
      <c r="C144" s="47"/>
      <c r="D144" s="89" t="s">
        <v>498</v>
      </c>
      <c r="E144" s="90"/>
      <c r="F144" s="90" t="s">
        <v>499</v>
      </c>
      <c r="G144" s="89">
        <v>1</v>
      </c>
      <c r="H144" s="89" t="s">
        <v>84</v>
      </c>
      <c r="I144" s="104"/>
      <c r="J144" s="89">
        <f t="shared" si="5"/>
        <v>0</v>
      </c>
      <c r="K144" s="89" t="s">
        <v>92</v>
      </c>
    </row>
    <row r="145" s="75" customFormat="1" customHeight="1" spans="1:11">
      <c r="A145" s="88" t="s">
        <v>500</v>
      </c>
      <c r="B145" s="47"/>
      <c r="C145" s="47"/>
      <c r="D145" s="89" t="s">
        <v>501</v>
      </c>
      <c r="E145" s="90"/>
      <c r="F145" s="90" t="s">
        <v>502</v>
      </c>
      <c r="G145" s="89">
        <v>1</v>
      </c>
      <c r="H145" s="89" t="s">
        <v>84</v>
      </c>
      <c r="I145" s="104"/>
      <c r="J145" s="89">
        <f t="shared" si="5"/>
        <v>0</v>
      </c>
      <c r="K145" s="89" t="s">
        <v>92</v>
      </c>
    </row>
    <row r="146" s="75" customFormat="1" customHeight="1" spans="1:11">
      <c r="A146" s="88" t="s">
        <v>503</v>
      </c>
      <c r="B146" s="47"/>
      <c r="C146" s="47"/>
      <c r="D146" s="89" t="s">
        <v>504</v>
      </c>
      <c r="E146" s="90"/>
      <c r="F146" s="90" t="s">
        <v>505</v>
      </c>
      <c r="G146" s="89">
        <v>1</v>
      </c>
      <c r="H146" s="89" t="s">
        <v>84</v>
      </c>
      <c r="I146" s="104"/>
      <c r="J146" s="89">
        <f t="shared" si="5"/>
        <v>0</v>
      </c>
      <c r="K146" s="89" t="s">
        <v>85</v>
      </c>
    </row>
    <row r="147" s="75" customFormat="1" customHeight="1" spans="1:11">
      <c r="A147" s="88" t="s">
        <v>506</v>
      </c>
      <c r="B147" s="47"/>
      <c r="C147" s="89" t="s">
        <v>507</v>
      </c>
      <c r="D147" s="89" t="s">
        <v>508</v>
      </c>
      <c r="E147" s="90"/>
      <c r="F147" s="90" t="s">
        <v>509</v>
      </c>
      <c r="G147" s="89">
        <v>1</v>
      </c>
      <c r="H147" s="89" t="s">
        <v>84</v>
      </c>
      <c r="I147" s="104"/>
      <c r="J147" s="89">
        <f t="shared" si="5"/>
        <v>0</v>
      </c>
      <c r="K147" s="89" t="s">
        <v>85</v>
      </c>
    </row>
    <row r="148" s="75" customFormat="1" customHeight="1" spans="1:11">
      <c r="A148" s="88" t="s">
        <v>510</v>
      </c>
      <c r="B148" s="47"/>
      <c r="C148" s="47"/>
      <c r="D148" s="89" t="s">
        <v>511</v>
      </c>
      <c r="E148" s="90"/>
      <c r="F148" s="90" t="s">
        <v>512</v>
      </c>
      <c r="G148" s="89">
        <v>1</v>
      </c>
      <c r="H148" s="89" t="s">
        <v>84</v>
      </c>
      <c r="I148" s="104"/>
      <c r="J148" s="89">
        <f t="shared" si="5"/>
        <v>0</v>
      </c>
      <c r="K148" s="89" t="s">
        <v>85</v>
      </c>
    </row>
    <row r="149" s="75" customFormat="1" customHeight="1" spans="1:11">
      <c r="A149" s="88" t="s">
        <v>513</v>
      </c>
      <c r="B149" s="47"/>
      <c r="C149" s="47"/>
      <c r="D149" s="89" t="s">
        <v>514</v>
      </c>
      <c r="E149" s="90"/>
      <c r="F149" s="90" t="s">
        <v>515</v>
      </c>
      <c r="G149" s="89">
        <v>1</v>
      </c>
      <c r="H149" s="89" t="s">
        <v>84</v>
      </c>
      <c r="I149" s="104"/>
      <c r="J149" s="89">
        <f t="shared" si="5"/>
        <v>0</v>
      </c>
      <c r="K149" s="89" t="s">
        <v>85</v>
      </c>
    </row>
    <row r="150" s="75" customFormat="1" customHeight="1" spans="1:11">
      <c r="A150" s="88" t="s">
        <v>516</v>
      </c>
      <c r="B150" s="47"/>
      <c r="C150" s="47"/>
      <c r="D150" s="89" t="s">
        <v>517</v>
      </c>
      <c r="E150" s="90"/>
      <c r="F150" s="90" t="s">
        <v>518</v>
      </c>
      <c r="G150" s="89">
        <v>1</v>
      </c>
      <c r="H150" s="89" t="s">
        <v>84</v>
      </c>
      <c r="I150" s="104"/>
      <c r="J150" s="89">
        <f t="shared" si="5"/>
        <v>0</v>
      </c>
      <c r="K150" s="89" t="s">
        <v>85</v>
      </c>
    </row>
    <row r="151" s="75" customFormat="1" customHeight="1" spans="1:11">
      <c r="A151" s="88" t="s">
        <v>519</v>
      </c>
      <c r="B151" s="47"/>
      <c r="C151" s="89" t="s">
        <v>520</v>
      </c>
      <c r="D151" s="89" t="s">
        <v>521</v>
      </c>
      <c r="E151" s="90"/>
      <c r="F151" s="90" t="s">
        <v>522</v>
      </c>
      <c r="G151" s="89">
        <v>1</v>
      </c>
      <c r="H151" s="89" t="s">
        <v>84</v>
      </c>
      <c r="I151" s="104"/>
      <c r="J151" s="89">
        <f t="shared" si="5"/>
        <v>0</v>
      </c>
      <c r="K151" s="89" t="s">
        <v>92</v>
      </c>
    </row>
    <row r="152" s="75" customFormat="1" customHeight="1" spans="1:11">
      <c r="A152" s="88" t="s">
        <v>523</v>
      </c>
      <c r="B152" s="47"/>
      <c r="C152" s="47"/>
      <c r="D152" s="89" t="s">
        <v>524</v>
      </c>
      <c r="E152" s="90"/>
      <c r="F152" s="90" t="s">
        <v>525</v>
      </c>
      <c r="G152" s="89">
        <v>1</v>
      </c>
      <c r="H152" s="89" t="s">
        <v>84</v>
      </c>
      <c r="I152" s="104"/>
      <c r="J152" s="89">
        <f t="shared" si="5"/>
        <v>0</v>
      </c>
      <c r="K152" s="89" t="s">
        <v>92</v>
      </c>
    </row>
    <row r="153" s="75" customFormat="1" customHeight="1" spans="1:11">
      <c r="A153" s="88" t="s">
        <v>526</v>
      </c>
      <c r="B153" s="47"/>
      <c r="C153" s="47"/>
      <c r="D153" s="89" t="s">
        <v>527</v>
      </c>
      <c r="E153" s="90"/>
      <c r="F153" s="90" t="s">
        <v>528</v>
      </c>
      <c r="G153" s="89">
        <v>1</v>
      </c>
      <c r="H153" s="89" t="s">
        <v>84</v>
      </c>
      <c r="I153" s="104"/>
      <c r="J153" s="89">
        <f t="shared" si="5"/>
        <v>0</v>
      </c>
      <c r="K153" s="89" t="s">
        <v>85</v>
      </c>
    </row>
    <row r="154" s="75" customFormat="1" customHeight="1" spans="1:11">
      <c r="A154" s="88" t="s">
        <v>529</v>
      </c>
      <c r="B154" s="47"/>
      <c r="C154" s="47"/>
      <c r="D154" s="89" t="s">
        <v>530</v>
      </c>
      <c r="E154" s="90"/>
      <c r="F154" s="90" t="s">
        <v>531</v>
      </c>
      <c r="G154" s="89">
        <v>1</v>
      </c>
      <c r="H154" s="89" t="s">
        <v>84</v>
      </c>
      <c r="I154" s="104"/>
      <c r="J154" s="89">
        <f t="shared" si="5"/>
        <v>0</v>
      </c>
      <c r="K154" s="89" t="s">
        <v>85</v>
      </c>
    </row>
    <row r="155" s="75" customFormat="1" customHeight="1" spans="1:11">
      <c r="A155" s="88" t="s">
        <v>532</v>
      </c>
      <c r="B155" s="47"/>
      <c r="C155" s="89" t="s">
        <v>533</v>
      </c>
      <c r="D155" s="89" t="s">
        <v>534</v>
      </c>
      <c r="E155" s="90"/>
      <c r="F155" s="90" t="s">
        <v>535</v>
      </c>
      <c r="G155" s="89">
        <v>1</v>
      </c>
      <c r="H155" s="89" t="s">
        <v>84</v>
      </c>
      <c r="I155" s="104"/>
      <c r="J155" s="89">
        <f t="shared" si="5"/>
        <v>0</v>
      </c>
      <c r="K155" s="89" t="s">
        <v>85</v>
      </c>
    </row>
    <row r="156" s="75" customFormat="1" customHeight="1" spans="1:11">
      <c r="A156" s="88" t="s">
        <v>536</v>
      </c>
      <c r="B156" s="47"/>
      <c r="C156" s="47"/>
      <c r="D156" s="107"/>
      <c r="E156" s="90" t="s">
        <v>537</v>
      </c>
      <c r="F156" s="90" t="s">
        <v>538</v>
      </c>
      <c r="G156" s="89">
        <v>1</v>
      </c>
      <c r="H156" s="89" t="s">
        <v>84</v>
      </c>
      <c r="I156" s="104"/>
      <c r="J156" s="89">
        <f t="shared" si="5"/>
        <v>0</v>
      </c>
      <c r="K156" s="89" t="s">
        <v>85</v>
      </c>
    </row>
    <row r="157" s="75" customFormat="1" customHeight="1" spans="1:11">
      <c r="A157" s="88" t="s">
        <v>539</v>
      </c>
      <c r="B157" s="47"/>
      <c r="C157" s="47"/>
      <c r="D157" s="89" t="s">
        <v>540</v>
      </c>
      <c r="E157" s="90"/>
      <c r="F157" s="90" t="s">
        <v>541</v>
      </c>
      <c r="G157" s="89">
        <v>1</v>
      </c>
      <c r="H157" s="89" t="s">
        <v>84</v>
      </c>
      <c r="I157" s="104"/>
      <c r="J157" s="89">
        <f t="shared" si="5"/>
        <v>0</v>
      </c>
      <c r="K157" s="89" t="s">
        <v>85</v>
      </c>
    </row>
    <row r="158" s="75" customFormat="1" customHeight="1" spans="1:11">
      <c r="A158" s="88" t="s">
        <v>542</v>
      </c>
      <c r="B158" s="47"/>
      <c r="C158" s="47"/>
      <c r="D158" s="89" t="s">
        <v>543</v>
      </c>
      <c r="E158" s="90"/>
      <c r="F158" s="90" t="s">
        <v>544</v>
      </c>
      <c r="G158" s="89">
        <v>1</v>
      </c>
      <c r="H158" s="89" t="s">
        <v>84</v>
      </c>
      <c r="I158" s="104"/>
      <c r="J158" s="89">
        <f t="shared" si="5"/>
        <v>0</v>
      </c>
      <c r="K158" s="89" t="s">
        <v>85</v>
      </c>
    </row>
    <row r="159" s="75" customFormat="1" customHeight="1" spans="1:11">
      <c r="A159" s="88" t="s">
        <v>545</v>
      </c>
      <c r="B159" s="47"/>
      <c r="C159" s="47"/>
      <c r="D159" s="89" t="s">
        <v>546</v>
      </c>
      <c r="E159" s="90"/>
      <c r="F159" s="90" t="s">
        <v>547</v>
      </c>
      <c r="G159" s="89">
        <v>1</v>
      </c>
      <c r="H159" s="89" t="s">
        <v>84</v>
      </c>
      <c r="I159" s="104"/>
      <c r="J159" s="89">
        <f t="shared" si="5"/>
        <v>0</v>
      </c>
      <c r="K159" s="89" t="s">
        <v>85</v>
      </c>
    </row>
    <row r="160" s="75" customFormat="1" customHeight="1" spans="1:11">
      <c r="A160" s="88" t="s">
        <v>548</v>
      </c>
      <c r="B160" s="47"/>
      <c r="C160" s="89" t="s">
        <v>549</v>
      </c>
      <c r="D160" s="89" t="s">
        <v>550</v>
      </c>
      <c r="E160" s="90"/>
      <c r="F160" s="90" t="s">
        <v>551</v>
      </c>
      <c r="G160" s="89">
        <v>1</v>
      </c>
      <c r="H160" s="89" t="s">
        <v>84</v>
      </c>
      <c r="I160" s="104"/>
      <c r="J160" s="89">
        <f t="shared" si="5"/>
        <v>0</v>
      </c>
      <c r="K160" s="89" t="s">
        <v>85</v>
      </c>
    </row>
    <row r="161" s="75" customFormat="1" customHeight="1" spans="1:11">
      <c r="A161" s="88" t="s">
        <v>552</v>
      </c>
      <c r="B161" s="47"/>
      <c r="C161" s="47"/>
      <c r="D161" s="89" t="s">
        <v>553</v>
      </c>
      <c r="E161" s="90"/>
      <c r="F161" s="90" t="s">
        <v>554</v>
      </c>
      <c r="G161" s="89">
        <v>1</v>
      </c>
      <c r="H161" s="89" t="s">
        <v>84</v>
      </c>
      <c r="I161" s="104"/>
      <c r="J161" s="89">
        <f t="shared" si="5"/>
        <v>0</v>
      </c>
      <c r="K161" s="89" t="s">
        <v>85</v>
      </c>
    </row>
    <row r="162" s="75" customFormat="1" customHeight="1" spans="1:11">
      <c r="A162" s="88" t="s">
        <v>555</v>
      </c>
      <c r="B162" s="47"/>
      <c r="C162" s="47"/>
      <c r="D162" s="89" t="s">
        <v>556</v>
      </c>
      <c r="E162" s="90"/>
      <c r="F162" s="90" t="s">
        <v>557</v>
      </c>
      <c r="G162" s="89">
        <v>1</v>
      </c>
      <c r="H162" s="89" t="s">
        <v>84</v>
      </c>
      <c r="I162" s="104"/>
      <c r="J162" s="89">
        <f t="shared" si="5"/>
        <v>0</v>
      </c>
      <c r="K162" s="89" t="s">
        <v>85</v>
      </c>
    </row>
    <row r="163" s="75" customFormat="1" customHeight="1" spans="1:11">
      <c r="A163" s="88" t="s">
        <v>558</v>
      </c>
      <c r="B163" s="47"/>
      <c r="C163" s="89" t="s">
        <v>559</v>
      </c>
      <c r="D163" s="89" t="s">
        <v>560</v>
      </c>
      <c r="E163" s="90"/>
      <c r="F163" s="90" t="s">
        <v>561</v>
      </c>
      <c r="G163" s="89">
        <v>1</v>
      </c>
      <c r="H163" s="89" t="s">
        <v>84</v>
      </c>
      <c r="I163" s="104"/>
      <c r="J163" s="89">
        <f t="shared" si="5"/>
        <v>0</v>
      </c>
      <c r="K163" s="89" t="s">
        <v>85</v>
      </c>
    </row>
    <row r="164" s="75" customFormat="1" customHeight="1" spans="1:11">
      <c r="A164" s="88" t="s">
        <v>562</v>
      </c>
      <c r="B164" s="47"/>
      <c r="C164" s="47"/>
      <c r="D164" s="89" t="s">
        <v>563</v>
      </c>
      <c r="E164" s="90"/>
      <c r="F164" s="90" t="s">
        <v>564</v>
      </c>
      <c r="G164" s="89">
        <v>1</v>
      </c>
      <c r="H164" s="89" t="s">
        <v>84</v>
      </c>
      <c r="I164" s="104"/>
      <c r="J164" s="89">
        <f t="shared" si="5"/>
        <v>0</v>
      </c>
      <c r="K164" s="89" t="s">
        <v>85</v>
      </c>
    </row>
    <row r="165" s="75" customFormat="1" customHeight="1" spans="1:11">
      <c r="A165" s="88" t="s">
        <v>565</v>
      </c>
      <c r="B165" s="47"/>
      <c r="C165" s="47"/>
      <c r="D165" s="89" t="s">
        <v>566</v>
      </c>
      <c r="E165" s="90"/>
      <c r="F165" s="90" t="s">
        <v>567</v>
      </c>
      <c r="G165" s="89">
        <v>1</v>
      </c>
      <c r="H165" s="89" t="s">
        <v>84</v>
      </c>
      <c r="I165" s="104"/>
      <c r="J165" s="89">
        <f t="shared" si="5"/>
        <v>0</v>
      </c>
      <c r="K165" s="89" t="s">
        <v>85</v>
      </c>
    </row>
    <row r="166" s="75" customFormat="1" customHeight="1" spans="1:11">
      <c r="A166" s="88" t="s">
        <v>568</v>
      </c>
      <c r="B166" s="47"/>
      <c r="C166" s="89" t="s">
        <v>569</v>
      </c>
      <c r="D166" s="89" t="s">
        <v>570</v>
      </c>
      <c r="E166" s="90"/>
      <c r="F166" s="90" t="s">
        <v>571</v>
      </c>
      <c r="G166" s="89">
        <v>1</v>
      </c>
      <c r="H166" s="89" t="s">
        <v>84</v>
      </c>
      <c r="I166" s="104"/>
      <c r="J166" s="89">
        <f t="shared" si="5"/>
        <v>0</v>
      </c>
      <c r="K166" s="89" t="s">
        <v>85</v>
      </c>
    </row>
    <row r="167" s="75" customFormat="1" customHeight="1" spans="1:11">
      <c r="A167" s="88" t="s">
        <v>572</v>
      </c>
      <c r="B167" s="47"/>
      <c r="C167" s="47"/>
      <c r="D167" s="89" t="s">
        <v>573</v>
      </c>
      <c r="E167" s="90"/>
      <c r="F167" s="90" t="s">
        <v>574</v>
      </c>
      <c r="G167" s="89">
        <v>1</v>
      </c>
      <c r="H167" s="89" t="s">
        <v>84</v>
      </c>
      <c r="I167" s="104"/>
      <c r="J167" s="89">
        <f t="shared" ref="J167:J198" si="6">G167*I167</f>
        <v>0</v>
      </c>
      <c r="K167" s="89" t="s">
        <v>85</v>
      </c>
    </row>
    <row r="168" s="75" customFormat="1" customHeight="1" spans="1:11">
      <c r="A168" s="88" t="s">
        <v>575</v>
      </c>
      <c r="B168" s="47"/>
      <c r="C168" s="89" t="s">
        <v>576</v>
      </c>
      <c r="D168" s="89" t="s">
        <v>577</v>
      </c>
      <c r="E168" s="90"/>
      <c r="F168" s="90" t="s">
        <v>578</v>
      </c>
      <c r="G168" s="89">
        <v>1</v>
      </c>
      <c r="H168" s="89" t="s">
        <v>84</v>
      </c>
      <c r="I168" s="104"/>
      <c r="J168" s="89">
        <f t="shared" si="6"/>
        <v>0</v>
      </c>
      <c r="K168" s="89" t="s">
        <v>92</v>
      </c>
    </row>
    <row r="169" s="75" customFormat="1" customHeight="1" spans="1:11">
      <c r="A169" s="88" t="s">
        <v>579</v>
      </c>
      <c r="B169" s="47"/>
      <c r="C169" s="47"/>
      <c r="D169" s="89" t="s">
        <v>580</v>
      </c>
      <c r="E169" s="90"/>
      <c r="F169" s="90" t="s">
        <v>581</v>
      </c>
      <c r="G169" s="89">
        <v>1</v>
      </c>
      <c r="H169" s="89" t="s">
        <v>84</v>
      </c>
      <c r="I169" s="104"/>
      <c r="J169" s="89">
        <f t="shared" si="6"/>
        <v>0</v>
      </c>
      <c r="K169" s="89" t="s">
        <v>92</v>
      </c>
    </row>
    <row r="170" s="75" customFormat="1" customHeight="1" spans="1:11">
      <c r="A170" s="88" t="s">
        <v>582</v>
      </c>
      <c r="B170" s="47"/>
      <c r="C170" s="47"/>
      <c r="D170" s="89" t="s">
        <v>583</v>
      </c>
      <c r="E170" s="90"/>
      <c r="F170" s="90" t="s">
        <v>584</v>
      </c>
      <c r="G170" s="89">
        <v>1</v>
      </c>
      <c r="H170" s="89" t="s">
        <v>84</v>
      </c>
      <c r="I170" s="104"/>
      <c r="J170" s="89">
        <f t="shared" si="6"/>
        <v>0</v>
      </c>
      <c r="K170" s="89" t="s">
        <v>92</v>
      </c>
    </row>
    <row r="171" s="75" customFormat="1" customHeight="1" spans="1:11">
      <c r="A171" s="88" t="s">
        <v>585</v>
      </c>
      <c r="B171" s="47"/>
      <c r="C171" s="47"/>
      <c r="D171" s="89" t="s">
        <v>586</v>
      </c>
      <c r="E171" s="90"/>
      <c r="F171" s="90" t="s">
        <v>587</v>
      </c>
      <c r="G171" s="89">
        <v>1</v>
      </c>
      <c r="H171" s="89" t="s">
        <v>84</v>
      </c>
      <c r="I171" s="104"/>
      <c r="J171" s="89">
        <f t="shared" si="6"/>
        <v>0</v>
      </c>
      <c r="K171" s="89" t="s">
        <v>85</v>
      </c>
    </row>
    <row r="172" s="75" customFormat="1" customHeight="1" spans="1:11">
      <c r="A172" s="88" t="s">
        <v>588</v>
      </c>
      <c r="B172" s="47"/>
      <c r="C172" s="47"/>
      <c r="D172" s="89" t="s">
        <v>589</v>
      </c>
      <c r="E172" s="90"/>
      <c r="F172" s="90" t="s">
        <v>590</v>
      </c>
      <c r="G172" s="89">
        <v>1</v>
      </c>
      <c r="H172" s="89" t="s">
        <v>84</v>
      </c>
      <c r="I172" s="104"/>
      <c r="J172" s="89">
        <f t="shared" si="6"/>
        <v>0</v>
      </c>
      <c r="K172" s="89" t="s">
        <v>85</v>
      </c>
    </row>
    <row r="173" s="75" customFormat="1" customHeight="1" spans="1:11">
      <c r="A173" s="88" t="s">
        <v>591</v>
      </c>
      <c r="B173" s="47"/>
      <c r="C173" s="47"/>
      <c r="D173" s="89" t="s">
        <v>592</v>
      </c>
      <c r="E173" s="90"/>
      <c r="F173" s="90" t="s">
        <v>593</v>
      </c>
      <c r="G173" s="89">
        <v>1</v>
      </c>
      <c r="H173" s="89" t="s">
        <v>84</v>
      </c>
      <c r="I173" s="104"/>
      <c r="J173" s="89">
        <f t="shared" si="6"/>
        <v>0</v>
      </c>
      <c r="K173" s="89" t="s">
        <v>85</v>
      </c>
    </row>
    <row r="174" s="75" customFormat="1" customHeight="1" spans="1:11">
      <c r="A174" s="88" t="s">
        <v>594</v>
      </c>
      <c r="B174" s="47"/>
      <c r="C174" s="47"/>
      <c r="D174" s="89" t="s">
        <v>595</v>
      </c>
      <c r="E174" s="90"/>
      <c r="F174" s="90" t="s">
        <v>596</v>
      </c>
      <c r="G174" s="89">
        <v>1</v>
      </c>
      <c r="H174" s="89" t="s">
        <v>84</v>
      </c>
      <c r="I174" s="104"/>
      <c r="J174" s="89">
        <f t="shared" si="6"/>
        <v>0</v>
      </c>
      <c r="K174" s="89" t="s">
        <v>92</v>
      </c>
    </row>
    <row r="175" s="75" customFormat="1" customHeight="1" spans="1:11">
      <c r="A175" s="88" t="s">
        <v>597</v>
      </c>
      <c r="B175" s="47"/>
      <c r="C175" s="47"/>
      <c r="D175" s="89" t="s">
        <v>598</v>
      </c>
      <c r="E175" s="90"/>
      <c r="F175" s="90" t="s">
        <v>599</v>
      </c>
      <c r="G175" s="89">
        <v>1</v>
      </c>
      <c r="H175" s="89" t="s">
        <v>84</v>
      </c>
      <c r="I175" s="104"/>
      <c r="J175" s="89">
        <f t="shared" si="6"/>
        <v>0</v>
      </c>
      <c r="K175" s="89" t="s">
        <v>85</v>
      </c>
    </row>
    <row r="176" s="75" customFormat="1" customHeight="1" spans="1:11">
      <c r="A176" s="88" t="s">
        <v>600</v>
      </c>
      <c r="B176" s="47"/>
      <c r="C176" s="47"/>
      <c r="D176" s="89" t="s">
        <v>601</v>
      </c>
      <c r="E176" s="90"/>
      <c r="F176" s="90" t="s">
        <v>602</v>
      </c>
      <c r="G176" s="89">
        <v>1</v>
      </c>
      <c r="H176" s="89" t="s">
        <v>84</v>
      </c>
      <c r="I176" s="104"/>
      <c r="J176" s="89">
        <f t="shared" si="6"/>
        <v>0</v>
      </c>
      <c r="K176" s="89" t="s">
        <v>85</v>
      </c>
    </row>
    <row r="177" s="75" customFormat="1" customHeight="1" spans="1:11">
      <c r="A177" s="88" t="s">
        <v>603</v>
      </c>
      <c r="B177" s="47"/>
      <c r="C177" s="89" t="s">
        <v>604</v>
      </c>
      <c r="D177" s="89" t="s">
        <v>605</v>
      </c>
      <c r="E177" s="90"/>
      <c r="F177" s="90" t="s">
        <v>606</v>
      </c>
      <c r="G177" s="89">
        <v>1</v>
      </c>
      <c r="H177" s="89" t="s">
        <v>84</v>
      </c>
      <c r="I177" s="104"/>
      <c r="J177" s="89">
        <f t="shared" si="6"/>
        <v>0</v>
      </c>
      <c r="K177" s="89" t="s">
        <v>85</v>
      </c>
    </row>
    <row r="178" s="75" customFormat="1" customHeight="1" spans="1:11">
      <c r="A178" s="88" t="s">
        <v>607</v>
      </c>
      <c r="B178" s="47"/>
      <c r="C178" s="47"/>
      <c r="D178" s="89" t="s">
        <v>608</v>
      </c>
      <c r="E178" s="90"/>
      <c r="F178" s="90" t="s">
        <v>609</v>
      </c>
      <c r="G178" s="89">
        <v>1</v>
      </c>
      <c r="H178" s="89" t="s">
        <v>84</v>
      </c>
      <c r="I178" s="104"/>
      <c r="J178" s="89">
        <f t="shared" si="6"/>
        <v>0</v>
      </c>
      <c r="K178" s="89" t="s">
        <v>85</v>
      </c>
    </row>
    <row r="179" s="75" customFormat="1" customHeight="1" spans="1:11">
      <c r="A179" s="88" t="s">
        <v>610</v>
      </c>
      <c r="B179" s="47"/>
      <c r="C179" s="47"/>
      <c r="D179" s="89" t="s">
        <v>611</v>
      </c>
      <c r="E179" s="90"/>
      <c r="F179" s="90" t="s">
        <v>612</v>
      </c>
      <c r="G179" s="89">
        <v>1</v>
      </c>
      <c r="H179" s="89" t="s">
        <v>84</v>
      </c>
      <c r="I179" s="104"/>
      <c r="J179" s="89">
        <f t="shared" si="6"/>
        <v>0</v>
      </c>
      <c r="K179" s="89" t="s">
        <v>85</v>
      </c>
    </row>
    <row r="180" s="75" customFormat="1" customHeight="1" spans="1:11">
      <c r="A180" s="88" t="s">
        <v>613</v>
      </c>
      <c r="B180" s="47"/>
      <c r="C180" s="89" t="s">
        <v>614</v>
      </c>
      <c r="D180" s="89" t="s">
        <v>615</v>
      </c>
      <c r="E180" s="90"/>
      <c r="F180" s="90" t="s">
        <v>616</v>
      </c>
      <c r="G180" s="89">
        <v>1</v>
      </c>
      <c r="H180" s="89" t="s">
        <v>84</v>
      </c>
      <c r="I180" s="104"/>
      <c r="J180" s="89">
        <f t="shared" si="6"/>
        <v>0</v>
      </c>
      <c r="K180" s="89" t="s">
        <v>85</v>
      </c>
    </row>
    <row r="181" s="75" customFormat="1" customHeight="1" spans="1:11">
      <c r="A181" s="88" t="s">
        <v>617</v>
      </c>
      <c r="B181" s="47"/>
      <c r="C181" s="47"/>
      <c r="D181" s="89" t="s">
        <v>618</v>
      </c>
      <c r="E181" s="90"/>
      <c r="F181" s="90" t="s">
        <v>619</v>
      </c>
      <c r="G181" s="89">
        <v>1</v>
      </c>
      <c r="H181" s="89" t="s">
        <v>84</v>
      </c>
      <c r="I181" s="104"/>
      <c r="J181" s="89">
        <f t="shared" si="6"/>
        <v>0</v>
      </c>
      <c r="K181" s="89" t="s">
        <v>85</v>
      </c>
    </row>
    <row r="182" s="75" customFormat="1" customHeight="1" spans="1:11">
      <c r="A182" s="88" t="s">
        <v>620</v>
      </c>
      <c r="B182" s="47"/>
      <c r="C182" s="47"/>
      <c r="D182" s="89" t="s">
        <v>621</v>
      </c>
      <c r="E182" s="90"/>
      <c r="F182" s="90" t="s">
        <v>622</v>
      </c>
      <c r="G182" s="89">
        <v>1</v>
      </c>
      <c r="H182" s="89" t="s">
        <v>84</v>
      </c>
      <c r="I182" s="104"/>
      <c r="J182" s="89">
        <f t="shared" si="6"/>
        <v>0</v>
      </c>
      <c r="K182" s="89" t="s">
        <v>85</v>
      </c>
    </row>
    <row r="183" s="75" customFormat="1" customHeight="1" spans="1:11">
      <c r="A183" s="88" t="s">
        <v>623</v>
      </c>
      <c r="B183" s="47"/>
      <c r="C183" s="47"/>
      <c r="D183" s="89" t="s">
        <v>624</v>
      </c>
      <c r="E183" s="90"/>
      <c r="F183" s="90" t="s">
        <v>625</v>
      </c>
      <c r="G183" s="89">
        <v>1</v>
      </c>
      <c r="H183" s="89" t="s">
        <v>84</v>
      </c>
      <c r="I183" s="104"/>
      <c r="J183" s="89">
        <f t="shared" si="6"/>
        <v>0</v>
      </c>
      <c r="K183" s="89" t="s">
        <v>85</v>
      </c>
    </row>
    <row r="184" s="75" customFormat="1" customHeight="1" spans="1:11">
      <c r="A184" s="88" t="s">
        <v>626</v>
      </c>
      <c r="B184" s="47"/>
      <c r="C184" s="47"/>
      <c r="D184" s="89" t="s">
        <v>627</v>
      </c>
      <c r="E184" s="90"/>
      <c r="F184" s="90" t="s">
        <v>628</v>
      </c>
      <c r="G184" s="89">
        <v>1</v>
      </c>
      <c r="H184" s="89" t="s">
        <v>84</v>
      </c>
      <c r="I184" s="104"/>
      <c r="J184" s="89">
        <f t="shared" si="6"/>
        <v>0</v>
      </c>
      <c r="K184" s="89" t="s">
        <v>85</v>
      </c>
    </row>
    <row r="185" s="75" customFormat="1" customHeight="1" spans="1:11">
      <c r="A185" s="88" t="s">
        <v>629</v>
      </c>
      <c r="B185" s="47"/>
      <c r="C185" s="89" t="s">
        <v>630</v>
      </c>
      <c r="D185" s="89" t="s">
        <v>631</v>
      </c>
      <c r="E185" s="90"/>
      <c r="F185" s="90" t="s">
        <v>632</v>
      </c>
      <c r="G185" s="89">
        <v>1</v>
      </c>
      <c r="H185" s="89" t="s">
        <v>84</v>
      </c>
      <c r="I185" s="104"/>
      <c r="J185" s="89">
        <f t="shared" si="6"/>
        <v>0</v>
      </c>
      <c r="K185" s="89" t="s">
        <v>85</v>
      </c>
    </row>
    <row r="186" s="75" customFormat="1" customHeight="1" spans="1:11">
      <c r="A186" s="88" t="s">
        <v>633</v>
      </c>
      <c r="B186" s="47"/>
      <c r="C186" s="47"/>
      <c r="D186" s="89" t="s">
        <v>634</v>
      </c>
      <c r="E186" s="90"/>
      <c r="F186" s="90" t="s">
        <v>635</v>
      </c>
      <c r="G186" s="89">
        <v>1</v>
      </c>
      <c r="H186" s="89" t="s">
        <v>84</v>
      </c>
      <c r="I186" s="104"/>
      <c r="J186" s="89">
        <f t="shared" si="6"/>
        <v>0</v>
      </c>
      <c r="K186" s="89" t="s">
        <v>85</v>
      </c>
    </row>
    <row r="187" s="75" customFormat="1" customHeight="1" spans="1:11">
      <c r="A187" s="88" t="s">
        <v>636</v>
      </c>
      <c r="B187" s="47"/>
      <c r="C187" s="47"/>
      <c r="D187" s="89" t="s">
        <v>637</v>
      </c>
      <c r="E187" s="90"/>
      <c r="F187" s="90" t="s">
        <v>638</v>
      </c>
      <c r="G187" s="89">
        <v>1</v>
      </c>
      <c r="H187" s="89" t="s">
        <v>84</v>
      </c>
      <c r="I187" s="104"/>
      <c r="J187" s="89">
        <f t="shared" si="6"/>
        <v>0</v>
      </c>
      <c r="K187" s="89" t="s">
        <v>92</v>
      </c>
    </row>
    <row r="188" s="75" customFormat="1" customHeight="1" spans="1:11">
      <c r="A188" s="88" t="s">
        <v>639</v>
      </c>
      <c r="B188" s="47"/>
      <c r="C188" s="89" t="s">
        <v>640</v>
      </c>
      <c r="D188" s="89" t="s">
        <v>641</v>
      </c>
      <c r="E188" s="90"/>
      <c r="F188" s="90" t="s">
        <v>642</v>
      </c>
      <c r="G188" s="89">
        <v>1</v>
      </c>
      <c r="H188" s="89" t="s">
        <v>84</v>
      </c>
      <c r="I188" s="104"/>
      <c r="J188" s="89">
        <f t="shared" si="6"/>
        <v>0</v>
      </c>
      <c r="K188" s="89" t="s">
        <v>85</v>
      </c>
    </row>
    <row r="189" s="75" customFormat="1" customHeight="1" spans="1:11">
      <c r="A189" s="88" t="s">
        <v>643</v>
      </c>
      <c r="B189" s="47"/>
      <c r="C189" s="47"/>
      <c r="D189" s="89" t="s">
        <v>644</v>
      </c>
      <c r="E189" s="90"/>
      <c r="F189" s="90" t="s">
        <v>645</v>
      </c>
      <c r="G189" s="89">
        <v>1</v>
      </c>
      <c r="H189" s="89" t="s">
        <v>84</v>
      </c>
      <c r="I189" s="104"/>
      <c r="J189" s="89">
        <f t="shared" si="6"/>
        <v>0</v>
      </c>
      <c r="K189" s="89" t="s">
        <v>85</v>
      </c>
    </row>
    <row r="190" s="75" customFormat="1" customHeight="1" spans="1:11">
      <c r="A190" s="88" t="s">
        <v>646</v>
      </c>
      <c r="B190" s="47"/>
      <c r="C190" s="89" t="s">
        <v>647</v>
      </c>
      <c r="D190" s="89" t="s">
        <v>648</v>
      </c>
      <c r="E190" s="90"/>
      <c r="F190" s="90" t="s">
        <v>649</v>
      </c>
      <c r="G190" s="89">
        <v>1</v>
      </c>
      <c r="H190" s="89" t="s">
        <v>84</v>
      </c>
      <c r="I190" s="104"/>
      <c r="J190" s="89">
        <f t="shared" si="6"/>
        <v>0</v>
      </c>
      <c r="K190" s="89" t="s">
        <v>85</v>
      </c>
    </row>
    <row r="191" s="75" customFormat="1" customHeight="1" spans="1:11">
      <c r="A191" s="88" t="s">
        <v>650</v>
      </c>
      <c r="B191" s="47"/>
      <c r="C191" s="47"/>
      <c r="D191" s="89" t="s">
        <v>651</v>
      </c>
      <c r="E191" s="90"/>
      <c r="F191" s="90" t="s">
        <v>652</v>
      </c>
      <c r="G191" s="89">
        <v>1</v>
      </c>
      <c r="H191" s="89" t="s">
        <v>84</v>
      </c>
      <c r="I191" s="104"/>
      <c r="J191" s="89">
        <f t="shared" si="6"/>
        <v>0</v>
      </c>
      <c r="K191" s="89" t="s">
        <v>85</v>
      </c>
    </row>
    <row r="192" s="75" customFormat="1" customHeight="1" spans="1:11">
      <c r="A192" s="88" t="s">
        <v>653</v>
      </c>
      <c r="B192" s="47"/>
      <c r="C192" s="89" t="s">
        <v>82</v>
      </c>
      <c r="D192" s="89"/>
      <c r="E192" s="90"/>
      <c r="F192" s="90" t="s">
        <v>654</v>
      </c>
      <c r="G192" s="89">
        <v>1</v>
      </c>
      <c r="H192" s="89" t="s">
        <v>84</v>
      </c>
      <c r="I192" s="104"/>
      <c r="J192" s="89">
        <f t="shared" si="6"/>
        <v>0</v>
      </c>
      <c r="K192" s="89" t="s">
        <v>85</v>
      </c>
    </row>
    <row r="193" s="75" customFormat="1" customHeight="1" spans="1:11">
      <c r="A193" s="88" t="s">
        <v>655</v>
      </c>
      <c r="B193" s="47"/>
      <c r="C193" s="89" t="s">
        <v>656</v>
      </c>
      <c r="D193" s="91" t="s">
        <v>657</v>
      </c>
      <c r="E193" s="90" t="s">
        <v>658</v>
      </c>
      <c r="F193" s="90" t="s">
        <v>659</v>
      </c>
      <c r="G193" s="89">
        <v>1</v>
      </c>
      <c r="H193" s="89" t="s">
        <v>84</v>
      </c>
      <c r="I193" s="104"/>
      <c r="J193" s="89">
        <f t="shared" si="6"/>
        <v>0</v>
      </c>
      <c r="K193" s="105" t="s">
        <v>92</v>
      </c>
    </row>
    <row r="194" s="75" customFormat="1" customHeight="1" spans="1:11">
      <c r="A194" s="88" t="s">
        <v>660</v>
      </c>
      <c r="B194" s="47"/>
      <c r="C194" s="47"/>
      <c r="D194" s="107"/>
      <c r="E194" s="90" t="s">
        <v>661</v>
      </c>
      <c r="F194" s="90" t="s">
        <v>662</v>
      </c>
      <c r="G194" s="89">
        <v>1</v>
      </c>
      <c r="H194" s="89" t="s">
        <v>84</v>
      </c>
      <c r="I194" s="104"/>
      <c r="J194" s="89">
        <f t="shared" si="6"/>
        <v>0</v>
      </c>
      <c r="K194" s="105" t="s">
        <v>92</v>
      </c>
    </row>
    <row r="195" s="75" customFormat="1" customHeight="1" spans="1:11">
      <c r="A195" s="88" t="s">
        <v>663</v>
      </c>
      <c r="B195" s="47"/>
      <c r="C195" s="47"/>
      <c r="D195" s="107"/>
      <c r="E195" s="90" t="s">
        <v>664</v>
      </c>
      <c r="F195" s="90" t="s">
        <v>665</v>
      </c>
      <c r="G195" s="89">
        <v>1</v>
      </c>
      <c r="H195" s="89" t="s">
        <v>84</v>
      </c>
      <c r="I195" s="104"/>
      <c r="J195" s="89">
        <f t="shared" si="6"/>
        <v>0</v>
      </c>
      <c r="K195" s="105" t="s">
        <v>92</v>
      </c>
    </row>
    <row r="196" s="75" customFormat="1" customHeight="1" spans="1:11">
      <c r="A196" s="88" t="s">
        <v>666</v>
      </c>
      <c r="B196" s="47"/>
      <c r="C196" s="47"/>
      <c r="D196" s="107"/>
      <c r="E196" s="90" t="s">
        <v>667</v>
      </c>
      <c r="F196" s="90" t="s">
        <v>668</v>
      </c>
      <c r="G196" s="89">
        <v>1</v>
      </c>
      <c r="H196" s="89" t="s">
        <v>84</v>
      </c>
      <c r="I196" s="104"/>
      <c r="J196" s="89">
        <f t="shared" si="6"/>
        <v>0</v>
      </c>
      <c r="K196" s="105" t="s">
        <v>92</v>
      </c>
    </row>
    <row r="197" s="75" customFormat="1" customHeight="1" spans="1:11">
      <c r="A197" s="88" t="s">
        <v>669</v>
      </c>
      <c r="B197" s="47"/>
      <c r="C197" s="47"/>
      <c r="D197" s="107"/>
      <c r="E197" s="90" t="s">
        <v>670</v>
      </c>
      <c r="F197" s="90" t="s">
        <v>671</v>
      </c>
      <c r="G197" s="89">
        <v>1</v>
      </c>
      <c r="H197" s="89" t="s">
        <v>84</v>
      </c>
      <c r="I197" s="104"/>
      <c r="J197" s="89">
        <f t="shared" si="6"/>
        <v>0</v>
      </c>
      <c r="K197" s="105" t="s">
        <v>92</v>
      </c>
    </row>
    <row r="198" s="75" customFormat="1" customHeight="1" spans="1:11">
      <c r="A198" s="88" t="s">
        <v>672</v>
      </c>
      <c r="B198" s="47"/>
      <c r="C198" s="47"/>
      <c r="D198" s="107"/>
      <c r="E198" s="90" t="s">
        <v>673</v>
      </c>
      <c r="F198" s="90" t="s">
        <v>674</v>
      </c>
      <c r="G198" s="89">
        <v>1</v>
      </c>
      <c r="H198" s="89" t="s">
        <v>84</v>
      </c>
      <c r="I198" s="104"/>
      <c r="J198" s="89">
        <f t="shared" si="6"/>
        <v>0</v>
      </c>
      <c r="K198" s="105" t="s">
        <v>92</v>
      </c>
    </row>
    <row r="199" s="75" customFormat="1" customHeight="1" spans="1:11">
      <c r="A199" s="88" t="s">
        <v>675</v>
      </c>
      <c r="B199" s="47"/>
      <c r="C199" s="47"/>
      <c r="D199" s="89" t="s">
        <v>676</v>
      </c>
      <c r="E199" s="90" t="s">
        <v>677</v>
      </c>
      <c r="F199" s="90" t="s">
        <v>678</v>
      </c>
      <c r="G199" s="89">
        <v>1</v>
      </c>
      <c r="H199" s="89" t="s">
        <v>84</v>
      </c>
      <c r="I199" s="104"/>
      <c r="J199" s="89">
        <f t="shared" ref="J199:J214" si="7">G199*I199</f>
        <v>0</v>
      </c>
      <c r="K199" s="89" t="s">
        <v>85</v>
      </c>
    </row>
    <row r="200" s="75" customFormat="1" customHeight="1" spans="1:11">
      <c r="A200" s="88" t="s">
        <v>679</v>
      </c>
      <c r="B200" s="47"/>
      <c r="C200" s="47"/>
      <c r="D200" s="89" t="s">
        <v>614</v>
      </c>
      <c r="E200" s="90" t="s">
        <v>680</v>
      </c>
      <c r="F200" s="90" t="s">
        <v>681</v>
      </c>
      <c r="G200" s="89">
        <v>1</v>
      </c>
      <c r="H200" s="89" t="s">
        <v>84</v>
      </c>
      <c r="I200" s="104"/>
      <c r="J200" s="89">
        <f t="shared" si="7"/>
        <v>0</v>
      </c>
      <c r="K200" s="89" t="s">
        <v>85</v>
      </c>
    </row>
    <row r="201" s="75" customFormat="1" customHeight="1" spans="1:11">
      <c r="A201" s="88" t="s">
        <v>682</v>
      </c>
      <c r="B201" s="47"/>
      <c r="C201" s="47"/>
      <c r="D201" s="107"/>
      <c r="E201" s="90" t="s">
        <v>683</v>
      </c>
      <c r="F201" s="90" t="s">
        <v>684</v>
      </c>
      <c r="G201" s="89">
        <v>1</v>
      </c>
      <c r="H201" s="89" t="s">
        <v>84</v>
      </c>
      <c r="I201" s="104"/>
      <c r="J201" s="89">
        <f t="shared" si="7"/>
        <v>0</v>
      </c>
      <c r="K201" s="89" t="s">
        <v>85</v>
      </c>
    </row>
    <row r="202" s="75" customFormat="1" customHeight="1" spans="1:11">
      <c r="A202" s="88" t="s">
        <v>685</v>
      </c>
      <c r="B202" s="47"/>
      <c r="C202" s="47"/>
      <c r="D202" s="107"/>
      <c r="E202" s="90" t="s">
        <v>686</v>
      </c>
      <c r="F202" s="90" t="s">
        <v>687</v>
      </c>
      <c r="G202" s="89">
        <v>1</v>
      </c>
      <c r="H202" s="89" t="s">
        <v>84</v>
      </c>
      <c r="I202" s="104"/>
      <c r="J202" s="89">
        <f t="shared" si="7"/>
        <v>0</v>
      </c>
      <c r="K202" s="89" t="s">
        <v>85</v>
      </c>
    </row>
    <row r="203" s="75" customFormat="1" customHeight="1" spans="1:11">
      <c r="A203" s="88" t="s">
        <v>688</v>
      </c>
      <c r="B203" s="47"/>
      <c r="C203" s="89" t="s">
        <v>689</v>
      </c>
      <c r="D203" s="89" t="s">
        <v>690</v>
      </c>
      <c r="E203" s="90" t="s">
        <v>691</v>
      </c>
      <c r="F203" s="90" t="s">
        <v>692</v>
      </c>
      <c r="G203" s="89">
        <v>1</v>
      </c>
      <c r="H203" s="89" t="s">
        <v>84</v>
      </c>
      <c r="I203" s="104"/>
      <c r="J203" s="89">
        <f t="shared" si="7"/>
        <v>0</v>
      </c>
      <c r="K203" s="89" t="s">
        <v>85</v>
      </c>
    </row>
    <row r="204" s="75" customFormat="1" customHeight="1" spans="1:11">
      <c r="A204" s="88" t="s">
        <v>693</v>
      </c>
      <c r="B204" s="47"/>
      <c r="C204" s="47"/>
      <c r="D204" s="107"/>
      <c r="E204" s="90" t="s">
        <v>694</v>
      </c>
      <c r="F204" s="90" t="s">
        <v>695</v>
      </c>
      <c r="G204" s="89">
        <v>1</v>
      </c>
      <c r="H204" s="89" t="s">
        <v>84</v>
      </c>
      <c r="I204" s="104"/>
      <c r="J204" s="89">
        <f t="shared" si="7"/>
        <v>0</v>
      </c>
      <c r="K204" s="89" t="s">
        <v>85</v>
      </c>
    </row>
    <row r="205" s="75" customFormat="1" customHeight="1" spans="1:11">
      <c r="A205" s="88" t="s">
        <v>696</v>
      </c>
      <c r="B205" s="47"/>
      <c r="C205" s="47"/>
      <c r="D205" s="107"/>
      <c r="E205" s="90" t="s">
        <v>697</v>
      </c>
      <c r="F205" s="90" t="s">
        <v>698</v>
      </c>
      <c r="G205" s="89">
        <v>1</v>
      </c>
      <c r="H205" s="89" t="s">
        <v>84</v>
      </c>
      <c r="I205" s="104"/>
      <c r="J205" s="89">
        <f t="shared" si="7"/>
        <v>0</v>
      </c>
      <c r="K205" s="89" t="s">
        <v>85</v>
      </c>
    </row>
    <row r="206" s="75" customFormat="1" customHeight="1" spans="1:11">
      <c r="A206" s="88" t="s">
        <v>699</v>
      </c>
      <c r="B206" s="47"/>
      <c r="C206" s="47"/>
      <c r="D206" s="89" t="s">
        <v>700</v>
      </c>
      <c r="E206" s="90" t="s">
        <v>701</v>
      </c>
      <c r="F206" s="90" t="s">
        <v>702</v>
      </c>
      <c r="G206" s="89">
        <v>1</v>
      </c>
      <c r="H206" s="89" t="s">
        <v>84</v>
      </c>
      <c r="I206" s="104"/>
      <c r="J206" s="89">
        <f t="shared" si="7"/>
        <v>0</v>
      </c>
      <c r="K206" s="105" t="s">
        <v>92</v>
      </c>
    </row>
    <row r="207" s="75" customFormat="1" customHeight="1" spans="1:11">
      <c r="A207" s="88" t="s">
        <v>703</v>
      </c>
      <c r="B207" s="47"/>
      <c r="C207" s="47"/>
      <c r="D207" s="107"/>
      <c r="E207" s="90" t="s">
        <v>704</v>
      </c>
      <c r="F207" s="90" t="s">
        <v>705</v>
      </c>
      <c r="G207" s="89">
        <v>1</v>
      </c>
      <c r="H207" s="89" t="s">
        <v>84</v>
      </c>
      <c r="I207" s="104"/>
      <c r="J207" s="89">
        <f t="shared" si="7"/>
        <v>0</v>
      </c>
      <c r="K207" s="89" t="s">
        <v>85</v>
      </c>
    </row>
    <row r="208" s="75" customFormat="1" customHeight="1" spans="1:11">
      <c r="A208" s="88" t="s">
        <v>706</v>
      </c>
      <c r="B208" s="47"/>
      <c r="C208" s="47"/>
      <c r="D208" s="89" t="s">
        <v>707</v>
      </c>
      <c r="E208" s="90" t="s">
        <v>708</v>
      </c>
      <c r="F208" s="90" t="s">
        <v>709</v>
      </c>
      <c r="G208" s="89">
        <v>1</v>
      </c>
      <c r="H208" s="89" t="s">
        <v>84</v>
      </c>
      <c r="I208" s="104"/>
      <c r="J208" s="89">
        <f t="shared" si="7"/>
        <v>0</v>
      </c>
      <c r="K208" s="89" t="s">
        <v>85</v>
      </c>
    </row>
    <row r="209" s="75" customFormat="1" customHeight="1" spans="1:11">
      <c r="A209" s="88" t="s">
        <v>710</v>
      </c>
      <c r="B209" s="47"/>
      <c r="C209" s="47"/>
      <c r="D209" s="89" t="s">
        <v>711</v>
      </c>
      <c r="E209" s="90" t="s">
        <v>534</v>
      </c>
      <c r="F209" s="90" t="s">
        <v>712</v>
      </c>
      <c r="G209" s="89">
        <v>1</v>
      </c>
      <c r="H209" s="89" t="s">
        <v>84</v>
      </c>
      <c r="I209" s="104"/>
      <c r="J209" s="89">
        <f t="shared" si="7"/>
        <v>0</v>
      </c>
      <c r="K209" s="89" t="s">
        <v>85</v>
      </c>
    </row>
    <row r="210" s="75" customFormat="1" customHeight="1" spans="1:11">
      <c r="A210" s="88" t="s">
        <v>713</v>
      </c>
      <c r="B210" s="47"/>
      <c r="C210" s="47"/>
      <c r="D210" s="89" t="s">
        <v>714</v>
      </c>
      <c r="E210" s="90" t="s">
        <v>715</v>
      </c>
      <c r="F210" s="90" t="s">
        <v>716</v>
      </c>
      <c r="G210" s="89">
        <v>1</v>
      </c>
      <c r="H210" s="89" t="s">
        <v>84</v>
      </c>
      <c r="I210" s="104"/>
      <c r="J210" s="89">
        <f t="shared" si="7"/>
        <v>0</v>
      </c>
      <c r="K210" s="89" t="s">
        <v>85</v>
      </c>
    </row>
    <row r="211" s="75" customFormat="1" customHeight="1" spans="1:11">
      <c r="A211" s="88" t="s">
        <v>717</v>
      </c>
      <c r="B211" s="47"/>
      <c r="C211" s="47"/>
      <c r="D211" s="107"/>
      <c r="E211" s="90" t="s">
        <v>718</v>
      </c>
      <c r="F211" s="90" t="s">
        <v>719</v>
      </c>
      <c r="G211" s="89">
        <v>1</v>
      </c>
      <c r="H211" s="89" t="s">
        <v>84</v>
      </c>
      <c r="I211" s="104"/>
      <c r="J211" s="89">
        <f t="shared" si="7"/>
        <v>0</v>
      </c>
      <c r="K211" s="89" t="s">
        <v>85</v>
      </c>
    </row>
    <row r="212" s="75" customFormat="1" customHeight="1" spans="1:11">
      <c r="A212" s="88" t="s">
        <v>720</v>
      </c>
      <c r="B212" s="47"/>
      <c r="C212" s="47"/>
      <c r="D212" s="89" t="s">
        <v>721</v>
      </c>
      <c r="E212" s="90" t="s">
        <v>722</v>
      </c>
      <c r="F212" s="90" t="s">
        <v>723</v>
      </c>
      <c r="G212" s="89">
        <v>1</v>
      </c>
      <c r="H212" s="89" t="s">
        <v>84</v>
      </c>
      <c r="I212" s="104"/>
      <c r="J212" s="89">
        <f t="shared" si="7"/>
        <v>0</v>
      </c>
      <c r="K212" s="89" t="s">
        <v>85</v>
      </c>
    </row>
    <row r="213" s="75" customFormat="1" customHeight="1" spans="1:11">
      <c r="A213" s="88" t="s">
        <v>724</v>
      </c>
      <c r="B213" s="47"/>
      <c r="C213" s="47"/>
      <c r="D213" s="107"/>
      <c r="E213" s="90" t="s">
        <v>725</v>
      </c>
      <c r="F213" s="90" t="s">
        <v>726</v>
      </c>
      <c r="G213" s="89">
        <v>1</v>
      </c>
      <c r="H213" s="89" t="s">
        <v>84</v>
      </c>
      <c r="I213" s="104"/>
      <c r="J213" s="89">
        <f t="shared" si="7"/>
        <v>0</v>
      </c>
      <c r="K213" s="89" t="s">
        <v>85</v>
      </c>
    </row>
    <row r="214" s="75" customFormat="1" customHeight="1" spans="1:11">
      <c r="A214" s="88" t="s">
        <v>727</v>
      </c>
      <c r="B214" s="47"/>
      <c r="C214" s="47"/>
      <c r="D214" s="89" t="s">
        <v>728</v>
      </c>
      <c r="E214" s="90" t="s">
        <v>728</v>
      </c>
      <c r="F214" s="90" t="s">
        <v>729</v>
      </c>
      <c r="G214" s="89">
        <v>1</v>
      </c>
      <c r="H214" s="89" t="s">
        <v>84</v>
      </c>
      <c r="I214" s="104"/>
      <c r="J214" s="89">
        <f t="shared" si="7"/>
        <v>0</v>
      </c>
      <c r="K214" s="89" t="s">
        <v>85</v>
      </c>
    </row>
    <row r="215" s="75" customFormat="1" customHeight="1" spans="1:11">
      <c r="A215" s="85">
        <v>6</v>
      </c>
      <c r="B215" s="85" t="s">
        <v>27</v>
      </c>
      <c r="C215" s="56"/>
      <c r="D215" s="86"/>
      <c r="E215" s="86"/>
      <c r="F215" s="86"/>
      <c r="G215" s="87"/>
      <c r="H215" s="87"/>
      <c r="I215" s="102"/>
      <c r="J215" s="100">
        <f>J216+J217+J218+J219+J220+J221+J222+J223+J224+J225+J226+J227+J228+J229+J231+J230+J233+J232+J234+J235+J236+J237+J238+J239+J241+J242+J240+J243+J244+J245+J246+J247+J248+J249+J250+J251+J252+J253+J254+J255</f>
        <v>0</v>
      </c>
      <c r="K215" s="103"/>
    </row>
    <row r="216" s="75" customFormat="1" customHeight="1" spans="1:11">
      <c r="A216" s="88" t="s">
        <v>730</v>
      </c>
      <c r="B216" s="80" t="s">
        <v>27</v>
      </c>
      <c r="C216" s="89" t="s">
        <v>731</v>
      </c>
      <c r="D216" s="89"/>
      <c r="E216" s="90"/>
      <c r="F216" s="90" t="s">
        <v>732</v>
      </c>
      <c r="G216" s="89">
        <v>1</v>
      </c>
      <c r="H216" s="89" t="s">
        <v>84</v>
      </c>
      <c r="I216" s="108"/>
      <c r="J216" s="89">
        <f>G216*I216</f>
        <v>0</v>
      </c>
      <c r="K216" s="89" t="s">
        <v>85</v>
      </c>
    </row>
    <row r="217" s="75" customFormat="1" customHeight="1" spans="1:11">
      <c r="A217" s="88" t="s">
        <v>733</v>
      </c>
      <c r="B217" s="47"/>
      <c r="C217" s="89" t="s">
        <v>734</v>
      </c>
      <c r="D217" s="89"/>
      <c r="E217" s="90"/>
      <c r="F217" s="90" t="s">
        <v>735</v>
      </c>
      <c r="G217" s="89">
        <v>1</v>
      </c>
      <c r="H217" s="89" t="s">
        <v>84</v>
      </c>
      <c r="I217" s="108"/>
      <c r="J217" s="89">
        <f t="shared" ref="J217:J255" si="8">G217*I217</f>
        <v>0</v>
      </c>
      <c r="K217" s="89" t="s">
        <v>85</v>
      </c>
    </row>
    <row r="218" s="75" customFormat="1" customHeight="1" spans="1:11">
      <c r="A218" s="88" t="s">
        <v>736</v>
      </c>
      <c r="B218" s="47"/>
      <c r="C218" s="89" t="s">
        <v>737</v>
      </c>
      <c r="D218" s="89"/>
      <c r="E218" s="90"/>
      <c r="F218" s="90" t="s">
        <v>738</v>
      </c>
      <c r="G218" s="89">
        <v>1</v>
      </c>
      <c r="H218" s="89" t="s">
        <v>84</v>
      </c>
      <c r="I218" s="108"/>
      <c r="J218" s="89">
        <f t="shared" si="8"/>
        <v>0</v>
      </c>
      <c r="K218" s="89" t="s">
        <v>85</v>
      </c>
    </row>
    <row r="219" s="75" customFormat="1" customHeight="1" spans="1:11">
      <c r="A219" s="88" t="s">
        <v>739</v>
      </c>
      <c r="B219" s="47"/>
      <c r="C219" s="89" t="s">
        <v>740</v>
      </c>
      <c r="D219" s="89"/>
      <c r="E219" s="90"/>
      <c r="F219" s="90" t="s">
        <v>741</v>
      </c>
      <c r="G219" s="89">
        <v>1</v>
      </c>
      <c r="H219" s="89" t="s">
        <v>84</v>
      </c>
      <c r="I219" s="108"/>
      <c r="J219" s="89">
        <f t="shared" si="8"/>
        <v>0</v>
      </c>
      <c r="K219" s="89" t="s">
        <v>85</v>
      </c>
    </row>
    <row r="220" s="75" customFormat="1" customHeight="1" spans="1:11">
      <c r="A220" s="88" t="s">
        <v>742</v>
      </c>
      <c r="B220" s="47"/>
      <c r="C220" s="89" t="s">
        <v>743</v>
      </c>
      <c r="D220" s="89"/>
      <c r="E220" s="90"/>
      <c r="F220" s="90" t="s">
        <v>744</v>
      </c>
      <c r="G220" s="89">
        <v>1</v>
      </c>
      <c r="H220" s="89" t="s">
        <v>84</v>
      </c>
      <c r="I220" s="108"/>
      <c r="J220" s="89">
        <f t="shared" si="8"/>
        <v>0</v>
      </c>
      <c r="K220" s="89" t="s">
        <v>92</v>
      </c>
    </row>
    <row r="221" s="75" customFormat="1" customHeight="1" spans="1:11">
      <c r="A221" s="88" t="s">
        <v>745</v>
      </c>
      <c r="B221" s="47"/>
      <c r="C221" s="89" t="s">
        <v>746</v>
      </c>
      <c r="D221" s="89"/>
      <c r="E221" s="90"/>
      <c r="F221" s="90" t="s">
        <v>747</v>
      </c>
      <c r="G221" s="89">
        <v>1</v>
      </c>
      <c r="H221" s="89" t="s">
        <v>84</v>
      </c>
      <c r="I221" s="108"/>
      <c r="J221" s="89">
        <f t="shared" si="8"/>
        <v>0</v>
      </c>
      <c r="K221" s="89" t="s">
        <v>85</v>
      </c>
    </row>
    <row r="222" s="75" customFormat="1" customHeight="1" spans="1:11">
      <c r="A222" s="88" t="s">
        <v>748</v>
      </c>
      <c r="B222" s="47"/>
      <c r="C222" s="89" t="s">
        <v>749</v>
      </c>
      <c r="D222" s="89"/>
      <c r="E222" s="90"/>
      <c r="F222" s="90" t="s">
        <v>750</v>
      </c>
      <c r="G222" s="89">
        <v>1</v>
      </c>
      <c r="H222" s="89" t="s">
        <v>84</v>
      </c>
      <c r="I222" s="108"/>
      <c r="J222" s="89">
        <f t="shared" si="8"/>
        <v>0</v>
      </c>
      <c r="K222" s="89" t="s">
        <v>92</v>
      </c>
    </row>
    <row r="223" s="75" customFormat="1" customHeight="1" spans="1:11">
      <c r="A223" s="88" t="s">
        <v>751</v>
      </c>
      <c r="B223" s="47"/>
      <c r="C223" s="89" t="s">
        <v>752</v>
      </c>
      <c r="D223" s="89" t="s">
        <v>753</v>
      </c>
      <c r="E223" s="90"/>
      <c r="F223" s="90" t="s">
        <v>754</v>
      </c>
      <c r="G223" s="89">
        <v>1</v>
      </c>
      <c r="H223" s="89" t="s">
        <v>84</v>
      </c>
      <c r="I223" s="108"/>
      <c r="J223" s="89">
        <f t="shared" si="8"/>
        <v>0</v>
      </c>
      <c r="K223" s="89" t="s">
        <v>85</v>
      </c>
    </row>
    <row r="224" s="75" customFormat="1" customHeight="1" spans="1:11">
      <c r="A224" s="88" t="s">
        <v>755</v>
      </c>
      <c r="B224" s="47"/>
      <c r="C224" s="47"/>
      <c r="D224" s="89" t="s">
        <v>756</v>
      </c>
      <c r="E224" s="90"/>
      <c r="F224" s="90" t="s">
        <v>757</v>
      </c>
      <c r="G224" s="89">
        <v>1</v>
      </c>
      <c r="H224" s="89" t="s">
        <v>84</v>
      </c>
      <c r="I224" s="108"/>
      <c r="J224" s="89">
        <f t="shared" si="8"/>
        <v>0</v>
      </c>
      <c r="K224" s="89" t="s">
        <v>85</v>
      </c>
    </row>
    <row r="225" s="75" customFormat="1" customHeight="1" spans="1:11">
      <c r="A225" s="88" t="s">
        <v>758</v>
      </c>
      <c r="B225" s="47"/>
      <c r="C225" s="47"/>
      <c r="D225" s="89" t="s">
        <v>759</v>
      </c>
      <c r="E225" s="90"/>
      <c r="F225" s="90" t="s">
        <v>760</v>
      </c>
      <c r="G225" s="89">
        <v>1</v>
      </c>
      <c r="H225" s="89" t="s">
        <v>84</v>
      </c>
      <c r="I225" s="108"/>
      <c r="J225" s="89">
        <f t="shared" si="8"/>
        <v>0</v>
      </c>
      <c r="K225" s="89" t="s">
        <v>85</v>
      </c>
    </row>
    <row r="226" s="75" customFormat="1" customHeight="1" spans="1:11">
      <c r="A226" s="88" t="s">
        <v>761</v>
      </c>
      <c r="B226" s="47"/>
      <c r="C226" s="47"/>
      <c r="D226" s="89" t="s">
        <v>762</v>
      </c>
      <c r="E226" s="90"/>
      <c r="F226" s="90" t="s">
        <v>763</v>
      </c>
      <c r="G226" s="89">
        <v>1</v>
      </c>
      <c r="H226" s="89" t="s">
        <v>84</v>
      </c>
      <c r="I226" s="108"/>
      <c r="J226" s="89">
        <f t="shared" si="8"/>
        <v>0</v>
      </c>
      <c r="K226" s="89" t="s">
        <v>85</v>
      </c>
    </row>
    <row r="227" s="75" customFormat="1" customHeight="1" spans="1:11">
      <c r="A227" s="88" t="s">
        <v>764</v>
      </c>
      <c r="B227" s="47"/>
      <c r="C227" s="89" t="s">
        <v>765</v>
      </c>
      <c r="D227" s="89" t="s">
        <v>766</v>
      </c>
      <c r="E227" s="90"/>
      <c r="F227" s="90" t="s">
        <v>767</v>
      </c>
      <c r="G227" s="89">
        <v>1</v>
      </c>
      <c r="H227" s="89" t="s">
        <v>84</v>
      </c>
      <c r="I227" s="108"/>
      <c r="J227" s="89">
        <f t="shared" si="8"/>
        <v>0</v>
      </c>
      <c r="K227" s="89" t="s">
        <v>92</v>
      </c>
    </row>
    <row r="228" s="75" customFormat="1" customHeight="1" spans="1:11">
      <c r="A228" s="88" t="s">
        <v>768</v>
      </c>
      <c r="B228" s="47"/>
      <c r="C228" s="47"/>
      <c r="D228" s="89" t="s">
        <v>769</v>
      </c>
      <c r="E228" s="90"/>
      <c r="F228" s="90" t="s">
        <v>770</v>
      </c>
      <c r="G228" s="89">
        <v>1</v>
      </c>
      <c r="H228" s="89" t="s">
        <v>84</v>
      </c>
      <c r="I228" s="108"/>
      <c r="J228" s="89">
        <f t="shared" si="8"/>
        <v>0</v>
      </c>
      <c r="K228" s="105" t="s">
        <v>92</v>
      </c>
    </row>
    <row r="229" s="75" customFormat="1" customHeight="1" spans="1:11">
      <c r="A229" s="88" t="s">
        <v>771</v>
      </c>
      <c r="B229" s="47"/>
      <c r="C229" s="47"/>
      <c r="D229" s="89" t="s">
        <v>772</v>
      </c>
      <c r="E229" s="90" t="s">
        <v>773</v>
      </c>
      <c r="F229" s="90" t="s">
        <v>774</v>
      </c>
      <c r="G229" s="89">
        <v>1</v>
      </c>
      <c r="H229" s="89" t="s">
        <v>84</v>
      </c>
      <c r="I229" s="108"/>
      <c r="J229" s="89">
        <f t="shared" si="8"/>
        <v>0</v>
      </c>
      <c r="K229" s="89" t="s">
        <v>92</v>
      </c>
    </row>
    <row r="230" s="75" customFormat="1" customHeight="1" spans="1:11">
      <c r="A230" s="88" t="s">
        <v>775</v>
      </c>
      <c r="B230" s="47"/>
      <c r="C230" s="47"/>
      <c r="D230" s="107"/>
      <c r="E230" s="90" t="s">
        <v>776</v>
      </c>
      <c r="F230" s="90" t="s">
        <v>777</v>
      </c>
      <c r="G230" s="89">
        <v>1</v>
      </c>
      <c r="H230" s="89" t="s">
        <v>84</v>
      </c>
      <c r="I230" s="108"/>
      <c r="J230" s="89">
        <f t="shared" si="8"/>
        <v>0</v>
      </c>
      <c r="K230" s="105" t="s">
        <v>92</v>
      </c>
    </row>
    <row r="231" s="75" customFormat="1" customHeight="1" spans="1:11">
      <c r="A231" s="88" t="s">
        <v>778</v>
      </c>
      <c r="B231" s="47"/>
      <c r="C231" s="47"/>
      <c r="D231" s="107"/>
      <c r="E231" s="90" t="s">
        <v>779</v>
      </c>
      <c r="F231" s="90" t="s">
        <v>780</v>
      </c>
      <c r="G231" s="89">
        <v>1</v>
      </c>
      <c r="H231" s="89" t="s">
        <v>84</v>
      </c>
      <c r="I231" s="108"/>
      <c r="J231" s="89">
        <f t="shared" si="8"/>
        <v>0</v>
      </c>
      <c r="K231" s="89" t="s">
        <v>85</v>
      </c>
    </row>
    <row r="232" s="75" customFormat="1" customHeight="1" spans="1:11">
      <c r="A232" s="88" t="s">
        <v>781</v>
      </c>
      <c r="B232" s="47"/>
      <c r="C232" s="47"/>
      <c r="D232" s="107"/>
      <c r="E232" s="90" t="s">
        <v>782</v>
      </c>
      <c r="F232" s="90" t="s">
        <v>783</v>
      </c>
      <c r="G232" s="89">
        <v>1</v>
      </c>
      <c r="H232" s="89" t="s">
        <v>84</v>
      </c>
      <c r="I232" s="108"/>
      <c r="J232" s="89">
        <f t="shared" si="8"/>
        <v>0</v>
      </c>
      <c r="K232" s="89" t="s">
        <v>85</v>
      </c>
    </row>
    <row r="233" s="75" customFormat="1" customHeight="1" spans="1:11">
      <c r="A233" s="88" t="s">
        <v>784</v>
      </c>
      <c r="B233" s="47"/>
      <c r="C233" s="47"/>
      <c r="D233" s="107"/>
      <c r="E233" s="90" t="s">
        <v>785</v>
      </c>
      <c r="F233" s="90" t="s">
        <v>786</v>
      </c>
      <c r="G233" s="89">
        <v>1</v>
      </c>
      <c r="H233" s="89" t="s">
        <v>84</v>
      </c>
      <c r="I233" s="108"/>
      <c r="J233" s="89">
        <f t="shared" si="8"/>
        <v>0</v>
      </c>
      <c r="K233" s="89" t="s">
        <v>85</v>
      </c>
    </row>
    <row r="234" s="75" customFormat="1" customHeight="1" spans="1:11">
      <c r="A234" s="88" t="s">
        <v>787</v>
      </c>
      <c r="B234" s="47"/>
      <c r="C234" s="47"/>
      <c r="D234" s="89" t="s">
        <v>788</v>
      </c>
      <c r="E234" s="90"/>
      <c r="F234" s="90" t="s">
        <v>789</v>
      </c>
      <c r="G234" s="89">
        <v>1</v>
      </c>
      <c r="H234" s="89" t="s">
        <v>84</v>
      </c>
      <c r="I234" s="108"/>
      <c r="J234" s="89">
        <f t="shared" si="8"/>
        <v>0</v>
      </c>
      <c r="K234" s="89" t="s">
        <v>85</v>
      </c>
    </row>
    <row r="235" s="75" customFormat="1" customHeight="1" spans="1:11">
      <c r="A235" s="88" t="s">
        <v>790</v>
      </c>
      <c r="B235" s="47"/>
      <c r="C235" s="89" t="s">
        <v>791</v>
      </c>
      <c r="D235" s="89" t="s">
        <v>792</v>
      </c>
      <c r="E235" s="90"/>
      <c r="F235" s="90" t="s">
        <v>793</v>
      </c>
      <c r="G235" s="89">
        <v>1</v>
      </c>
      <c r="H235" s="89" t="s">
        <v>84</v>
      </c>
      <c r="I235" s="108"/>
      <c r="J235" s="89">
        <f t="shared" si="8"/>
        <v>0</v>
      </c>
      <c r="K235" s="89" t="s">
        <v>92</v>
      </c>
    </row>
    <row r="236" s="75" customFormat="1" customHeight="1" spans="1:11">
      <c r="A236" s="88" t="s">
        <v>794</v>
      </c>
      <c r="B236" s="47"/>
      <c r="C236" s="47"/>
      <c r="D236" s="89" t="s">
        <v>795</v>
      </c>
      <c r="E236" s="90"/>
      <c r="F236" s="90" t="s">
        <v>796</v>
      </c>
      <c r="G236" s="89">
        <v>1</v>
      </c>
      <c r="H236" s="89" t="s">
        <v>84</v>
      </c>
      <c r="I236" s="108"/>
      <c r="J236" s="89">
        <f t="shared" si="8"/>
        <v>0</v>
      </c>
      <c r="K236" s="89" t="s">
        <v>85</v>
      </c>
    </row>
    <row r="237" s="75" customFormat="1" customHeight="1" spans="1:11">
      <c r="A237" s="88" t="s">
        <v>797</v>
      </c>
      <c r="B237" s="47"/>
      <c r="C237" s="47"/>
      <c r="D237" s="89" t="s">
        <v>798</v>
      </c>
      <c r="E237" s="90"/>
      <c r="F237" s="90" t="s">
        <v>799</v>
      </c>
      <c r="G237" s="89">
        <v>1</v>
      </c>
      <c r="H237" s="89" t="s">
        <v>84</v>
      </c>
      <c r="I237" s="108"/>
      <c r="J237" s="89">
        <f t="shared" si="8"/>
        <v>0</v>
      </c>
      <c r="K237" s="89" t="s">
        <v>85</v>
      </c>
    </row>
    <row r="238" s="75" customFormat="1" customHeight="1" spans="1:11">
      <c r="A238" s="88" t="s">
        <v>800</v>
      </c>
      <c r="B238" s="47"/>
      <c r="C238" s="89" t="s">
        <v>801</v>
      </c>
      <c r="D238" s="89" t="s">
        <v>802</v>
      </c>
      <c r="E238" s="90" t="s">
        <v>803</v>
      </c>
      <c r="F238" s="90" t="s">
        <v>804</v>
      </c>
      <c r="G238" s="89">
        <v>1</v>
      </c>
      <c r="H238" s="89" t="s">
        <v>84</v>
      </c>
      <c r="I238" s="108"/>
      <c r="J238" s="89">
        <f t="shared" si="8"/>
        <v>0</v>
      </c>
      <c r="K238" s="89" t="s">
        <v>85</v>
      </c>
    </row>
    <row r="239" s="75" customFormat="1" customHeight="1" spans="1:11">
      <c r="A239" s="88" t="s">
        <v>805</v>
      </c>
      <c r="B239" s="47"/>
      <c r="C239" s="47"/>
      <c r="D239" s="107"/>
      <c r="E239" s="90" t="s">
        <v>806</v>
      </c>
      <c r="F239" s="90" t="s">
        <v>807</v>
      </c>
      <c r="G239" s="89">
        <v>1</v>
      </c>
      <c r="H239" s="89" t="s">
        <v>84</v>
      </c>
      <c r="I239" s="108"/>
      <c r="J239" s="89">
        <f t="shared" si="8"/>
        <v>0</v>
      </c>
      <c r="K239" s="89" t="s">
        <v>85</v>
      </c>
    </row>
    <row r="240" s="75" customFormat="1" customHeight="1" spans="1:11">
      <c r="A240" s="88" t="s">
        <v>808</v>
      </c>
      <c r="B240" s="47"/>
      <c r="C240" s="47"/>
      <c r="D240" s="107"/>
      <c r="E240" s="90" t="s">
        <v>809</v>
      </c>
      <c r="F240" s="90" t="s">
        <v>810</v>
      </c>
      <c r="G240" s="89">
        <v>1</v>
      </c>
      <c r="H240" s="89" t="s">
        <v>84</v>
      </c>
      <c r="I240" s="108"/>
      <c r="J240" s="89">
        <f t="shared" si="8"/>
        <v>0</v>
      </c>
      <c r="K240" s="89" t="s">
        <v>85</v>
      </c>
    </row>
    <row r="241" s="75" customFormat="1" customHeight="1" spans="1:11">
      <c r="A241" s="88" t="s">
        <v>811</v>
      </c>
      <c r="B241" s="47"/>
      <c r="C241" s="47"/>
      <c r="D241" s="107"/>
      <c r="E241" s="90" t="s">
        <v>812</v>
      </c>
      <c r="F241" s="90" t="s">
        <v>813</v>
      </c>
      <c r="G241" s="89">
        <v>1</v>
      </c>
      <c r="H241" s="89" t="s">
        <v>84</v>
      </c>
      <c r="I241" s="108"/>
      <c r="J241" s="89">
        <f t="shared" si="8"/>
        <v>0</v>
      </c>
      <c r="K241" s="89" t="s">
        <v>85</v>
      </c>
    </row>
    <row r="242" s="75" customFormat="1" customHeight="1" spans="1:11">
      <c r="A242" s="88" t="s">
        <v>814</v>
      </c>
      <c r="B242" s="47"/>
      <c r="C242" s="47"/>
      <c r="D242" s="107"/>
      <c r="E242" s="90" t="s">
        <v>815</v>
      </c>
      <c r="F242" s="90" t="s">
        <v>816</v>
      </c>
      <c r="G242" s="89">
        <v>1</v>
      </c>
      <c r="H242" s="89" t="s">
        <v>84</v>
      </c>
      <c r="I242" s="108"/>
      <c r="J242" s="89">
        <f t="shared" si="8"/>
        <v>0</v>
      </c>
      <c r="K242" s="89" t="s">
        <v>85</v>
      </c>
    </row>
    <row r="243" s="75" customFormat="1" customHeight="1" spans="1:11">
      <c r="A243" s="88" t="s">
        <v>817</v>
      </c>
      <c r="B243" s="47"/>
      <c r="C243" s="47"/>
      <c r="D243" s="107"/>
      <c r="E243" s="90" t="s">
        <v>818</v>
      </c>
      <c r="F243" s="90" t="s">
        <v>819</v>
      </c>
      <c r="G243" s="89">
        <v>1</v>
      </c>
      <c r="H243" s="89" t="s">
        <v>84</v>
      </c>
      <c r="I243" s="108"/>
      <c r="J243" s="89">
        <f t="shared" si="8"/>
        <v>0</v>
      </c>
      <c r="K243" s="89" t="s">
        <v>85</v>
      </c>
    </row>
    <row r="244" s="75" customFormat="1" customHeight="1" spans="1:11">
      <c r="A244" s="88" t="s">
        <v>820</v>
      </c>
      <c r="B244" s="47"/>
      <c r="C244" s="47"/>
      <c r="D244" s="89" t="s">
        <v>821</v>
      </c>
      <c r="E244" s="90"/>
      <c r="F244" s="90" t="s">
        <v>822</v>
      </c>
      <c r="G244" s="89">
        <v>1</v>
      </c>
      <c r="H244" s="89" t="s">
        <v>84</v>
      </c>
      <c r="I244" s="108"/>
      <c r="J244" s="89">
        <f t="shared" si="8"/>
        <v>0</v>
      </c>
      <c r="K244" s="89" t="s">
        <v>92</v>
      </c>
    </row>
    <row r="245" s="75" customFormat="1" customHeight="1" spans="1:11">
      <c r="A245" s="88" t="s">
        <v>823</v>
      </c>
      <c r="B245" s="47"/>
      <c r="C245" s="47"/>
      <c r="D245" s="89" t="s">
        <v>824</v>
      </c>
      <c r="E245" s="90"/>
      <c r="F245" s="90" t="s">
        <v>825</v>
      </c>
      <c r="G245" s="89">
        <v>1</v>
      </c>
      <c r="H245" s="89" t="s">
        <v>84</v>
      </c>
      <c r="I245" s="108"/>
      <c r="J245" s="89">
        <f t="shared" si="8"/>
        <v>0</v>
      </c>
      <c r="K245" s="89" t="s">
        <v>85</v>
      </c>
    </row>
    <row r="246" s="75" customFormat="1" customHeight="1" spans="1:11">
      <c r="A246" s="88" t="s">
        <v>826</v>
      </c>
      <c r="B246" s="47"/>
      <c r="C246" s="47"/>
      <c r="D246" s="89" t="s">
        <v>827</v>
      </c>
      <c r="E246" s="90"/>
      <c r="F246" s="90" t="s">
        <v>828</v>
      </c>
      <c r="G246" s="89">
        <v>1</v>
      </c>
      <c r="H246" s="89" t="s">
        <v>84</v>
      </c>
      <c r="I246" s="108"/>
      <c r="J246" s="89">
        <f t="shared" si="8"/>
        <v>0</v>
      </c>
      <c r="K246" s="89" t="s">
        <v>92</v>
      </c>
    </row>
    <row r="247" s="75" customFormat="1" customHeight="1" spans="1:11">
      <c r="A247" s="88" t="s">
        <v>829</v>
      </c>
      <c r="B247" s="47"/>
      <c r="C247" s="47"/>
      <c r="D247" s="89" t="s">
        <v>830</v>
      </c>
      <c r="E247" s="90"/>
      <c r="F247" s="90" t="s">
        <v>831</v>
      </c>
      <c r="G247" s="89">
        <v>1</v>
      </c>
      <c r="H247" s="89" t="s">
        <v>84</v>
      </c>
      <c r="I247" s="108"/>
      <c r="J247" s="89">
        <f t="shared" si="8"/>
        <v>0</v>
      </c>
      <c r="K247" s="89" t="s">
        <v>85</v>
      </c>
    </row>
    <row r="248" s="75" customFormat="1" customHeight="1" spans="1:11">
      <c r="A248" s="88" t="s">
        <v>832</v>
      </c>
      <c r="B248" s="47"/>
      <c r="C248" s="47"/>
      <c r="D248" s="89" t="s">
        <v>833</v>
      </c>
      <c r="E248" s="90"/>
      <c r="F248" s="90" t="s">
        <v>834</v>
      </c>
      <c r="G248" s="89">
        <v>1</v>
      </c>
      <c r="H248" s="89" t="s">
        <v>84</v>
      </c>
      <c r="I248" s="108"/>
      <c r="J248" s="89">
        <f t="shared" si="8"/>
        <v>0</v>
      </c>
      <c r="K248" s="89" t="s">
        <v>92</v>
      </c>
    </row>
    <row r="249" s="75" customFormat="1" customHeight="1" spans="1:11">
      <c r="A249" s="88" t="s">
        <v>835</v>
      </c>
      <c r="B249" s="47"/>
      <c r="C249" s="47"/>
      <c r="D249" s="89" t="s">
        <v>836</v>
      </c>
      <c r="E249" s="90"/>
      <c r="F249" s="90" t="s">
        <v>837</v>
      </c>
      <c r="G249" s="89">
        <v>1</v>
      </c>
      <c r="H249" s="89" t="s">
        <v>84</v>
      </c>
      <c r="I249" s="108"/>
      <c r="J249" s="89">
        <f t="shared" si="8"/>
        <v>0</v>
      </c>
      <c r="K249" s="89" t="s">
        <v>85</v>
      </c>
    </row>
    <row r="250" s="75" customFormat="1" customHeight="1" spans="1:11">
      <c r="A250" s="88" t="s">
        <v>838</v>
      </c>
      <c r="B250" s="47"/>
      <c r="C250" s="47"/>
      <c r="D250" s="89" t="s">
        <v>839</v>
      </c>
      <c r="E250" s="90"/>
      <c r="F250" s="90" t="s">
        <v>840</v>
      </c>
      <c r="G250" s="89">
        <v>1</v>
      </c>
      <c r="H250" s="89" t="s">
        <v>84</v>
      </c>
      <c r="I250" s="108"/>
      <c r="J250" s="89">
        <f t="shared" si="8"/>
        <v>0</v>
      </c>
      <c r="K250" s="89" t="s">
        <v>92</v>
      </c>
    </row>
    <row r="251" s="75" customFormat="1" customHeight="1" spans="1:11">
      <c r="A251" s="88" t="s">
        <v>841</v>
      </c>
      <c r="B251" s="47"/>
      <c r="C251" s="47"/>
      <c r="D251" s="89" t="s">
        <v>842</v>
      </c>
      <c r="E251" s="90"/>
      <c r="F251" s="90" t="s">
        <v>843</v>
      </c>
      <c r="G251" s="89">
        <v>1</v>
      </c>
      <c r="H251" s="89" t="s">
        <v>84</v>
      </c>
      <c r="I251" s="108"/>
      <c r="J251" s="89">
        <f t="shared" si="8"/>
        <v>0</v>
      </c>
      <c r="K251" s="89" t="s">
        <v>85</v>
      </c>
    </row>
    <row r="252" s="75" customFormat="1" customHeight="1" spans="1:11">
      <c r="A252" s="88" t="s">
        <v>844</v>
      </c>
      <c r="B252" s="47"/>
      <c r="C252" s="47"/>
      <c r="D252" s="89" t="s">
        <v>845</v>
      </c>
      <c r="E252" s="90"/>
      <c r="F252" s="90" t="s">
        <v>846</v>
      </c>
      <c r="G252" s="89">
        <v>1</v>
      </c>
      <c r="H252" s="89" t="s">
        <v>84</v>
      </c>
      <c r="I252" s="108"/>
      <c r="J252" s="89">
        <f t="shared" si="8"/>
        <v>0</v>
      </c>
      <c r="K252" s="89" t="s">
        <v>85</v>
      </c>
    </row>
    <row r="253" s="75" customFormat="1" customHeight="1" spans="1:11">
      <c r="A253" s="88" t="s">
        <v>847</v>
      </c>
      <c r="B253" s="47"/>
      <c r="C253" s="89" t="s">
        <v>845</v>
      </c>
      <c r="D253" s="89" t="s">
        <v>845</v>
      </c>
      <c r="E253" s="90"/>
      <c r="F253" s="90" t="s">
        <v>848</v>
      </c>
      <c r="G253" s="89">
        <v>1</v>
      </c>
      <c r="H253" s="89" t="s">
        <v>84</v>
      </c>
      <c r="I253" s="108"/>
      <c r="J253" s="89">
        <f t="shared" si="8"/>
        <v>0</v>
      </c>
      <c r="K253" s="89" t="s">
        <v>85</v>
      </c>
    </row>
    <row r="254" s="75" customFormat="1" customHeight="1" spans="1:11">
      <c r="A254" s="88" t="s">
        <v>849</v>
      </c>
      <c r="B254" s="47"/>
      <c r="C254" s="89" t="s">
        <v>138</v>
      </c>
      <c r="D254" s="89" t="s">
        <v>138</v>
      </c>
      <c r="E254" s="90"/>
      <c r="F254" s="90" t="s">
        <v>850</v>
      </c>
      <c r="G254" s="89">
        <v>1</v>
      </c>
      <c r="H254" s="89" t="s">
        <v>84</v>
      </c>
      <c r="I254" s="108"/>
      <c r="J254" s="89">
        <f t="shared" si="8"/>
        <v>0</v>
      </c>
      <c r="K254" s="89" t="s">
        <v>85</v>
      </c>
    </row>
    <row r="255" s="75" customFormat="1" customHeight="1" spans="1:11">
      <c r="A255" s="88" t="s">
        <v>851</v>
      </c>
      <c r="B255" s="47"/>
      <c r="C255" s="47"/>
      <c r="D255" s="89" t="s">
        <v>852</v>
      </c>
      <c r="E255" s="90"/>
      <c r="F255" s="90" t="s">
        <v>853</v>
      </c>
      <c r="G255" s="89">
        <v>1</v>
      </c>
      <c r="H255" s="89" t="s">
        <v>84</v>
      </c>
      <c r="I255" s="108"/>
      <c r="J255" s="89">
        <f t="shared" si="8"/>
        <v>0</v>
      </c>
      <c r="K255" s="89" t="s">
        <v>85</v>
      </c>
    </row>
    <row r="256" s="75" customFormat="1" customHeight="1" spans="1:11">
      <c r="A256" s="85">
        <v>7</v>
      </c>
      <c r="B256" s="85" t="s">
        <v>30</v>
      </c>
      <c r="C256" s="56"/>
      <c r="D256" s="86"/>
      <c r="E256" s="86"/>
      <c r="F256" s="86"/>
      <c r="G256" s="87"/>
      <c r="H256" s="87"/>
      <c r="I256" s="102"/>
      <c r="J256" s="103">
        <f>J257+J258+J259+J260+J262+J263+J261+J265+J264</f>
        <v>0</v>
      </c>
      <c r="K256" s="103"/>
    </row>
    <row r="257" s="75" customFormat="1" customHeight="1" spans="1:11">
      <c r="A257" s="88" t="s">
        <v>854</v>
      </c>
      <c r="B257" s="80" t="s">
        <v>30</v>
      </c>
      <c r="C257" s="89" t="s">
        <v>855</v>
      </c>
      <c r="D257" s="89"/>
      <c r="E257" s="90"/>
      <c r="F257" s="90" t="s">
        <v>856</v>
      </c>
      <c r="G257" s="89">
        <v>1</v>
      </c>
      <c r="H257" s="89" t="s">
        <v>84</v>
      </c>
      <c r="I257" s="108"/>
      <c r="J257" s="89">
        <f>G257*I257</f>
        <v>0</v>
      </c>
      <c r="K257" s="89" t="s">
        <v>85</v>
      </c>
    </row>
    <row r="258" s="75" customFormat="1" customHeight="1" spans="1:11">
      <c r="A258" s="88" t="s">
        <v>857</v>
      </c>
      <c r="B258" s="47"/>
      <c r="C258" s="89" t="s">
        <v>858</v>
      </c>
      <c r="D258" s="89" t="s">
        <v>859</v>
      </c>
      <c r="E258" s="90" t="s">
        <v>860</v>
      </c>
      <c r="F258" s="90" t="s">
        <v>861</v>
      </c>
      <c r="G258" s="89">
        <v>1</v>
      </c>
      <c r="H258" s="89" t="s">
        <v>84</v>
      </c>
      <c r="I258" s="108"/>
      <c r="J258" s="89">
        <f t="shared" ref="J258:J265" si="9">G258*I258</f>
        <v>0</v>
      </c>
      <c r="K258" s="89" t="s">
        <v>85</v>
      </c>
    </row>
    <row r="259" s="75" customFormat="1" customHeight="1" spans="1:11">
      <c r="A259" s="88" t="s">
        <v>862</v>
      </c>
      <c r="B259" s="47"/>
      <c r="C259" s="47"/>
      <c r="D259" s="89" t="s">
        <v>863</v>
      </c>
      <c r="E259" s="90" t="s">
        <v>864</v>
      </c>
      <c r="F259" s="90" t="s">
        <v>865</v>
      </c>
      <c r="G259" s="89">
        <v>1</v>
      </c>
      <c r="H259" s="89" t="s">
        <v>84</v>
      </c>
      <c r="I259" s="108"/>
      <c r="J259" s="89">
        <f t="shared" si="9"/>
        <v>0</v>
      </c>
      <c r="K259" s="89" t="s">
        <v>85</v>
      </c>
    </row>
    <row r="260" s="75" customFormat="1" customHeight="1" spans="1:11">
      <c r="A260" s="88" t="s">
        <v>866</v>
      </c>
      <c r="B260" s="47"/>
      <c r="C260" s="47"/>
      <c r="D260" s="89" t="s">
        <v>867</v>
      </c>
      <c r="E260" s="90" t="s">
        <v>864</v>
      </c>
      <c r="F260" s="90" t="s">
        <v>868</v>
      </c>
      <c r="G260" s="89">
        <v>1</v>
      </c>
      <c r="H260" s="89" t="s">
        <v>84</v>
      </c>
      <c r="I260" s="108"/>
      <c r="J260" s="89">
        <f t="shared" si="9"/>
        <v>0</v>
      </c>
      <c r="K260" s="89" t="s">
        <v>85</v>
      </c>
    </row>
    <row r="261" s="75" customFormat="1" customHeight="1" spans="1:11">
      <c r="A261" s="88" t="s">
        <v>869</v>
      </c>
      <c r="B261" s="47"/>
      <c r="C261" s="47"/>
      <c r="D261" s="89" t="s">
        <v>870</v>
      </c>
      <c r="E261" s="90" t="s">
        <v>864</v>
      </c>
      <c r="F261" s="90" t="s">
        <v>871</v>
      </c>
      <c r="G261" s="89">
        <v>1</v>
      </c>
      <c r="H261" s="89" t="s">
        <v>84</v>
      </c>
      <c r="I261" s="108"/>
      <c r="J261" s="89">
        <f t="shared" si="9"/>
        <v>0</v>
      </c>
      <c r="K261" s="89" t="s">
        <v>85</v>
      </c>
    </row>
    <row r="262" s="75" customFormat="1" customHeight="1" spans="1:11">
      <c r="A262" s="88" t="s">
        <v>872</v>
      </c>
      <c r="B262" s="47"/>
      <c r="C262" s="89" t="s">
        <v>873</v>
      </c>
      <c r="D262" s="89" t="s">
        <v>874</v>
      </c>
      <c r="E262" s="90" t="s">
        <v>864</v>
      </c>
      <c r="F262" s="90" t="s">
        <v>875</v>
      </c>
      <c r="G262" s="89">
        <v>1</v>
      </c>
      <c r="H262" s="89" t="s">
        <v>84</v>
      </c>
      <c r="I262" s="108"/>
      <c r="J262" s="89">
        <f t="shared" si="9"/>
        <v>0</v>
      </c>
      <c r="K262" s="89" t="s">
        <v>85</v>
      </c>
    </row>
    <row r="263" s="75" customFormat="1" customHeight="1" spans="1:11">
      <c r="A263" s="88" t="s">
        <v>876</v>
      </c>
      <c r="B263" s="47"/>
      <c r="C263" s="47"/>
      <c r="D263" s="89" t="s">
        <v>877</v>
      </c>
      <c r="E263" s="90"/>
      <c r="F263" s="90" t="s">
        <v>878</v>
      </c>
      <c r="G263" s="89">
        <v>1</v>
      </c>
      <c r="H263" s="89" t="s">
        <v>84</v>
      </c>
      <c r="I263" s="108"/>
      <c r="J263" s="89">
        <f t="shared" si="9"/>
        <v>0</v>
      </c>
      <c r="K263" s="89" t="s">
        <v>85</v>
      </c>
    </row>
    <row r="264" s="75" customFormat="1" customHeight="1" spans="1:11">
      <c r="A264" s="88" t="s">
        <v>879</v>
      </c>
      <c r="B264" s="47"/>
      <c r="C264" s="89" t="s">
        <v>880</v>
      </c>
      <c r="D264" s="89" t="s">
        <v>881</v>
      </c>
      <c r="E264" s="90"/>
      <c r="F264" s="90" t="s">
        <v>882</v>
      </c>
      <c r="G264" s="89">
        <v>1</v>
      </c>
      <c r="H264" s="89" t="s">
        <v>84</v>
      </c>
      <c r="I264" s="108"/>
      <c r="J264" s="89">
        <f t="shared" si="9"/>
        <v>0</v>
      </c>
      <c r="K264" s="89" t="s">
        <v>85</v>
      </c>
    </row>
    <row r="265" s="75" customFormat="1" customHeight="1" spans="1:11">
      <c r="A265" s="88" t="s">
        <v>883</v>
      </c>
      <c r="B265" s="47"/>
      <c r="C265" s="89" t="s">
        <v>884</v>
      </c>
      <c r="D265" s="89"/>
      <c r="E265" s="90"/>
      <c r="F265" s="90" t="s">
        <v>885</v>
      </c>
      <c r="G265" s="89">
        <v>1</v>
      </c>
      <c r="H265" s="89" t="s">
        <v>84</v>
      </c>
      <c r="I265" s="108"/>
      <c r="J265" s="89">
        <f t="shared" si="9"/>
        <v>0</v>
      </c>
      <c r="K265" s="89" t="s">
        <v>85</v>
      </c>
    </row>
    <row r="266" s="75" customFormat="1" customHeight="1" spans="1:11">
      <c r="A266" s="85">
        <v>8</v>
      </c>
      <c r="B266" s="85" t="s">
        <v>33</v>
      </c>
      <c r="C266" s="56"/>
      <c r="D266" s="86"/>
      <c r="E266" s="86"/>
      <c r="F266" s="86"/>
      <c r="G266" s="87"/>
      <c r="H266" s="87"/>
      <c r="I266" s="102"/>
      <c r="J266" s="103">
        <f>J267+J268+J269+J270+J271+J272+J273+J275+J274+J277+J276+J278</f>
        <v>0</v>
      </c>
      <c r="K266" s="103"/>
    </row>
    <row r="267" s="75" customFormat="1" customHeight="1" spans="1:11">
      <c r="A267" s="88" t="s">
        <v>886</v>
      </c>
      <c r="B267" s="80" t="s">
        <v>33</v>
      </c>
      <c r="C267" s="89" t="s">
        <v>887</v>
      </c>
      <c r="D267" s="89"/>
      <c r="E267" s="109"/>
      <c r="F267" s="90" t="s">
        <v>888</v>
      </c>
      <c r="G267" s="89">
        <v>1</v>
      </c>
      <c r="H267" s="89" t="s">
        <v>84</v>
      </c>
      <c r="I267" s="108"/>
      <c r="J267" s="89">
        <f>G267*I267</f>
        <v>0</v>
      </c>
      <c r="K267" s="89" t="s">
        <v>85</v>
      </c>
    </row>
    <row r="268" s="75" customFormat="1" customHeight="1" spans="1:11">
      <c r="A268" s="88" t="s">
        <v>889</v>
      </c>
      <c r="B268" s="47"/>
      <c r="C268" s="89" t="s">
        <v>890</v>
      </c>
      <c r="D268" s="89"/>
      <c r="E268" s="109"/>
      <c r="F268" s="90" t="s">
        <v>891</v>
      </c>
      <c r="G268" s="89">
        <v>1</v>
      </c>
      <c r="H268" s="89" t="s">
        <v>84</v>
      </c>
      <c r="I268" s="108"/>
      <c r="J268" s="89">
        <f t="shared" ref="J268:J278" si="10">G268*I268</f>
        <v>0</v>
      </c>
      <c r="K268" s="89" t="s">
        <v>85</v>
      </c>
    </row>
    <row r="269" s="75" customFormat="1" customHeight="1" spans="1:11">
      <c r="A269" s="88" t="s">
        <v>892</v>
      </c>
      <c r="B269" s="47"/>
      <c r="C269" s="89" t="s">
        <v>893</v>
      </c>
      <c r="D269" s="89"/>
      <c r="E269" s="109"/>
      <c r="F269" s="90" t="s">
        <v>894</v>
      </c>
      <c r="G269" s="89">
        <v>1</v>
      </c>
      <c r="H269" s="89" t="s">
        <v>84</v>
      </c>
      <c r="I269" s="108"/>
      <c r="J269" s="89">
        <f t="shared" si="10"/>
        <v>0</v>
      </c>
      <c r="K269" s="89" t="s">
        <v>85</v>
      </c>
    </row>
    <row r="270" s="75" customFormat="1" customHeight="1" spans="1:11">
      <c r="A270" s="88" t="s">
        <v>895</v>
      </c>
      <c r="B270" s="47"/>
      <c r="C270" s="89" t="s">
        <v>896</v>
      </c>
      <c r="D270" s="89" t="s">
        <v>897</v>
      </c>
      <c r="E270" s="109"/>
      <c r="F270" s="90" t="s">
        <v>898</v>
      </c>
      <c r="G270" s="89">
        <v>1</v>
      </c>
      <c r="H270" s="89" t="s">
        <v>84</v>
      </c>
      <c r="I270" s="108"/>
      <c r="J270" s="89">
        <f t="shared" si="10"/>
        <v>0</v>
      </c>
      <c r="K270" s="89" t="s">
        <v>85</v>
      </c>
    </row>
    <row r="271" s="75" customFormat="1" customHeight="1" spans="1:11">
      <c r="A271" s="88" t="s">
        <v>899</v>
      </c>
      <c r="B271" s="47"/>
      <c r="C271" s="47"/>
      <c r="D271" s="89" t="s">
        <v>900</v>
      </c>
      <c r="E271" s="109"/>
      <c r="F271" s="90" t="s">
        <v>901</v>
      </c>
      <c r="G271" s="89">
        <v>1</v>
      </c>
      <c r="H271" s="89" t="s">
        <v>84</v>
      </c>
      <c r="I271" s="108"/>
      <c r="J271" s="89">
        <f t="shared" si="10"/>
        <v>0</v>
      </c>
      <c r="K271" s="89" t="s">
        <v>85</v>
      </c>
    </row>
    <row r="272" s="75" customFormat="1" customHeight="1" spans="1:11">
      <c r="A272" s="88" t="s">
        <v>902</v>
      </c>
      <c r="B272" s="47"/>
      <c r="C272" s="89" t="s">
        <v>903</v>
      </c>
      <c r="D272" s="89"/>
      <c r="E272" s="109"/>
      <c r="F272" s="90" t="s">
        <v>904</v>
      </c>
      <c r="G272" s="89">
        <v>1</v>
      </c>
      <c r="H272" s="89" t="s">
        <v>84</v>
      </c>
      <c r="I272" s="108"/>
      <c r="J272" s="89">
        <f t="shared" si="10"/>
        <v>0</v>
      </c>
      <c r="K272" s="89" t="s">
        <v>85</v>
      </c>
    </row>
    <row r="273" s="75" customFormat="1" customHeight="1" spans="1:11">
      <c r="A273" s="88" t="s">
        <v>905</v>
      </c>
      <c r="B273" s="47"/>
      <c r="C273" s="89" t="s">
        <v>906</v>
      </c>
      <c r="D273" s="89" t="s">
        <v>907</v>
      </c>
      <c r="E273" s="109"/>
      <c r="F273" s="90" t="s">
        <v>908</v>
      </c>
      <c r="G273" s="89">
        <v>1</v>
      </c>
      <c r="H273" s="89" t="s">
        <v>84</v>
      </c>
      <c r="I273" s="108"/>
      <c r="J273" s="89">
        <f t="shared" si="10"/>
        <v>0</v>
      </c>
      <c r="K273" s="89" t="s">
        <v>85</v>
      </c>
    </row>
    <row r="274" s="75" customFormat="1" customHeight="1" spans="1:11">
      <c r="A274" s="88" t="s">
        <v>909</v>
      </c>
      <c r="B274" s="47"/>
      <c r="C274" s="47"/>
      <c r="D274" s="89" t="s">
        <v>910</v>
      </c>
      <c r="E274" s="109"/>
      <c r="F274" s="90" t="s">
        <v>911</v>
      </c>
      <c r="G274" s="89">
        <v>1</v>
      </c>
      <c r="H274" s="89" t="s">
        <v>84</v>
      </c>
      <c r="I274" s="108"/>
      <c r="J274" s="89">
        <f t="shared" si="10"/>
        <v>0</v>
      </c>
      <c r="K274" s="89" t="s">
        <v>85</v>
      </c>
    </row>
    <row r="275" s="75" customFormat="1" customHeight="1" spans="1:11">
      <c r="A275" s="88" t="s">
        <v>912</v>
      </c>
      <c r="B275" s="47"/>
      <c r="C275" s="89" t="s">
        <v>913</v>
      </c>
      <c r="D275" s="89" t="s">
        <v>914</v>
      </c>
      <c r="E275" s="109"/>
      <c r="F275" s="90" t="s">
        <v>915</v>
      </c>
      <c r="G275" s="89">
        <v>1</v>
      </c>
      <c r="H275" s="89" t="s">
        <v>84</v>
      </c>
      <c r="I275" s="108"/>
      <c r="J275" s="89">
        <f t="shared" si="10"/>
        <v>0</v>
      </c>
      <c r="K275" s="89" t="s">
        <v>85</v>
      </c>
    </row>
    <row r="276" s="75" customFormat="1" customHeight="1" spans="1:11">
      <c r="A276" s="88" t="s">
        <v>916</v>
      </c>
      <c r="B276" s="47"/>
      <c r="C276" s="89" t="s">
        <v>917</v>
      </c>
      <c r="D276" s="89" t="s">
        <v>917</v>
      </c>
      <c r="E276" s="109"/>
      <c r="F276" s="90" t="s">
        <v>918</v>
      </c>
      <c r="G276" s="89">
        <v>1</v>
      </c>
      <c r="H276" s="89" t="s">
        <v>84</v>
      </c>
      <c r="I276" s="108"/>
      <c r="J276" s="89">
        <f t="shared" si="10"/>
        <v>0</v>
      </c>
      <c r="K276" s="105" t="s">
        <v>92</v>
      </c>
    </row>
    <row r="277" s="75" customFormat="1" customHeight="1" spans="1:11">
      <c r="A277" s="88" t="s">
        <v>919</v>
      </c>
      <c r="B277" s="47"/>
      <c r="C277" s="47"/>
      <c r="D277" s="89" t="s">
        <v>920</v>
      </c>
      <c r="E277" s="109"/>
      <c r="F277" s="90" t="s">
        <v>921</v>
      </c>
      <c r="G277" s="89">
        <v>1</v>
      </c>
      <c r="H277" s="89" t="s">
        <v>84</v>
      </c>
      <c r="I277" s="108"/>
      <c r="J277" s="89">
        <f t="shared" si="10"/>
        <v>0</v>
      </c>
      <c r="K277" s="105" t="s">
        <v>92</v>
      </c>
    </row>
    <row r="278" s="75" customFormat="1" customHeight="1" spans="1:11">
      <c r="A278" s="88" t="s">
        <v>922</v>
      </c>
      <c r="B278" s="47"/>
      <c r="C278" s="89" t="s">
        <v>923</v>
      </c>
      <c r="D278" s="89"/>
      <c r="E278" s="109"/>
      <c r="F278" s="90" t="s">
        <v>924</v>
      </c>
      <c r="G278" s="89">
        <v>1</v>
      </c>
      <c r="H278" s="89" t="s">
        <v>84</v>
      </c>
      <c r="I278" s="108"/>
      <c r="J278" s="89">
        <f t="shared" si="10"/>
        <v>0</v>
      </c>
      <c r="K278" s="105" t="s">
        <v>92</v>
      </c>
    </row>
    <row r="279" s="75" customFormat="1" customHeight="1" spans="1:11">
      <c r="A279" s="85">
        <v>9</v>
      </c>
      <c r="B279" s="85" t="s">
        <v>36</v>
      </c>
      <c r="C279" s="56"/>
      <c r="D279" s="86"/>
      <c r="E279" s="86"/>
      <c r="F279" s="86"/>
      <c r="G279" s="87"/>
      <c r="H279" s="87"/>
      <c r="I279" s="102"/>
      <c r="J279" s="103">
        <f>J280+J281+J282+J283+J285+J284+J286+J288+J287+J289+J290+J291+J293+J294+J292+J295+J296+J297+J298+J299+J300+J301</f>
        <v>0</v>
      </c>
      <c r="K279" s="103"/>
    </row>
    <row r="280" s="75" customFormat="1" customHeight="1" spans="1:11">
      <c r="A280" s="88" t="s">
        <v>925</v>
      </c>
      <c r="B280" s="80" t="s">
        <v>36</v>
      </c>
      <c r="C280" s="89" t="s">
        <v>926</v>
      </c>
      <c r="D280" s="89"/>
      <c r="E280" s="109"/>
      <c r="F280" s="90" t="s">
        <v>927</v>
      </c>
      <c r="G280" s="89">
        <v>1</v>
      </c>
      <c r="H280" s="89" t="s">
        <v>84</v>
      </c>
      <c r="I280" s="108"/>
      <c r="J280" s="89">
        <f>G280*I280</f>
        <v>0</v>
      </c>
      <c r="K280" s="89" t="s">
        <v>85</v>
      </c>
    </row>
    <row r="281" s="75" customFormat="1" customHeight="1" spans="1:11">
      <c r="A281" s="88" t="s">
        <v>928</v>
      </c>
      <c r="B281" s="47"/>
      <c r="C281" s="89" t="s">
        <v>929</v>
      </c>
      <c r="D281" s="89"/>
      <c r="E281" s="109"/>
      <c r="F281" s="90" t="s">
        <v>930</v>
      </c>
      <c r="G281" s="89">
        <v>1</v>
      </c>
      <c r="H281" s="89" t="s">
        <v>84</v>
      </c>
      <c r="I281" s="108"/>
      <c r="J281" s="89">
        <f t="shared" ref="J281:J301" si="11">G281*I281</f>
        <v>0</v>
      </c>
      <c r="K281" s="89" t="s">
        <v>85</v>
      </c>
    </row>
    <row r="282" s="75" customFormat="1" customHeight="1" spans="1:11">
      <c r="A282" s="88" t="s">
        <v>931</v>
      </c>
      <c r="B282" s="47"/>
      <c r="C282" s="89" t="s">
        <v>109</v>
      </c>
      <c r="D282" s="89" t="s">
        <v>932</v>
      </c>
      <c r="E282" s="109"/>
      <c r="F282" s="90" t="s">
        <v>933</v>
      </c>
      <c r="G282" s="89">
        <v>1</v>
      </c>
      <c r="H282" s="89" t="s">
        <v>84</v>
      </c>
      <c r="I282" s="108"/>
      <c r="J282" s="89">
        <f t="shared" si="11"/>
        <v>0</v>
      </c>
      <c r="K282" s="105" t="s">
        <v>92</v>
      </c>
    </row>
    <row r="283" s="75" customFormat="1" customHeight="1" spans="1:11">
      <c r="A283" s="88" t="s">
        <v>934</v>
      </c>
      <c r="B283" s="47"/>
      <c r="C283" s="47"/>
      <c r="D283" s="89" t="s">
        <v>935</v>
      </c>
      <c r="E283" s="109"/>
      <c r="F283" s="90" t="s">
        <v>936</v>
      </c>
      <c r="G283" s="89">
        <v>1</v>
      </c>
      <c r="H283" s="89" t="s">
        <v>84</v>
      </c>
      <c r="I283" s="108"/>
      <c r="J283" s="89">
        <f t="shared" si="11"/>
        <v>0</v>
      </c>
      <c r="K283" s="89" t="s">
        <v>85</v>
      </c>
    </row>
    <row r="284" s="75" customFormat="1" customHeight="1" spans="1:11">
      <c r="A284" s="88" t="s">
        <v>937</v>
      </c>
      <c r="B284" s="47"/>
      <c r="C284" s="47"/>
      <c r="D284" s="89" t="s">
        <v>938</v>
      </c>
      <c r="E284" s="109"/>
      <c r="F284" s="90" t="s">
        <v>939</v>
      </c>
      <c r="G284" s="89">
        <v>1</v>
      </c>
      <c r="H284" s="89" t="s">
        <v>84</v>
      </c>
      <c r="I284" s="108"/>
      <c r="J284" s="89">
        <f t="shared" si="11"/>
        <v>0</v>
      </c>
      <c r="K284" s="89" t="s">
        <v>85</v>
      </c>
    </row>
    <row r="285" s="75" customFormat="1" customHeight="1" spans="1:11">
      <c r="A285" s="88" t="s">
        <v>940</v>
      </c>
      <c r="B285" s="47"/>
      <c r="C285" s="89" t="s">
        <v>941</v>
      </c>
      <c r="D285" s="89" t="s">
        <v>100</v>
      </c>
      <c r="E285" s="109"/>
      <c r="F285" s="90" t="s">
        <v>942</v>
      </c>
      <c r="G285" s="89">
        <v>1</v>
      </c>
      <c r="H285" s="89" t="s">
        <v>84</v>
      </c>
      <c r="I285" s="108"/>
      <c r="J285" s="89">
        <f t="shared" si="11"/>
        <v>0</v>
      </c>
      <c r="K285" s="105" t="s">
        <v>92</v>
      </c>
    </row>
    <row r="286" s="75" customFormat="1" customHeight="1" spans="1:11">
      <c r="A286" s="88" t="s">
        <v>943</v>
      </c>
      <c r="B286" s="47"/>
      <c r="C286" s="47"/>
      <c r="D286" s="89" t="s">
        <v>102</v>
      </c>
      <c r="E286" s="109"/>
      <c r="F286" s="90" t="s">
        <v>944</v>
      </c>
      <c r="G286" s="89">
        <v>1</v>
      </c>
      <c r="H286" s="89" t="s">
        <v>84</v>
      </c>
      <c r="I286" s="108"/>
      <c r="J286" s="89">
        <f t="shared" si="11"/>
        <v>0</v>
      </c>
      <c r="K286" s="105" t="s">
        <v>92</v>
      </c>
    </row>
    <row r="287" s="75" customFormat="1" customHeight="1" spans="1:11">
      <c r="A287" s="88" t="s">
        <v>945</v>
      </c>
      <c r="B287" s="47"/>
      <c r="C287" s="47"/>
      <c r="D287" s="89" t="s">
        <v>507</v>
      </c>
      <c r="E287" s="109"/>
      <c r="F287" s="90" t="s">
        <v>946</v>
      </c>
      <c r="G287" s="89">
        <v>1</v>
      </c>
      <c r="H287" s="89" t="s">
        <v>84</v>
      </c>
      <c r="I287" s="108"/>
      <c r="J287" s="89">
        <f t="shared" si="11"/>
        <v>0</v>
      </c>
      <c r="K287" s="105" t="s">
        <v>92</v>
      </c>
    </row>
    <row r="288" s="75" customFormat="1" customHeight="1" spans="1:11">
      <c r="A288" s="88" t="s">
        <v>947</v>
      </c>
      <c r="B288" s="47"/>
      <c r="C288" s="47"/>
      <c r="D288" s="89" t="s">
        <v>948</v>
      </c>
      <c r="E288" s="109"/>
      <c r="F288" s="90" t="s">
        <v>949</v>
      </c>
      <c r="G288" s="89">
        <v>1</v>
      </c>
      <c r="H288" s="89" t="s">
        <v>84</v>
      </c>
      <c r="I288" s="108"/>
      <c r="J288" s="89">
        <f t="shared" si="11"/>
        <v>0</v>
      </c>
      <c r="K288" s="89" t="s">
        <v>85</v>
      </c>
    </row>
    <row r="289" s="75" customFormat="1" customHeight="1" spans="1:11">
      <c r="A289" s="88" t="s">
        <v>950</v>
      </c>
      <c r="B289" s="47"/>
      <c r="C289" s="89" t="s">
        <v>951</v>
      </c>
      <c r="D289" s="89" t="s">
        <v>952</v>
      </c>
      <c r="E289" s="109"/>
      <c r="F289" s="90" t="s">
        <v>953</v>
      </c>
      <c r="G289" s="89">
        <v>1</v>
      </c>
      <c r="H289" s="89" t="s">
        <v>84</v>
      </c>
      <c r="I289" s="108"/>
      <c r="J289" s="89">
        <f t="shared" si="11"/>
        <v>0</v>
      </c>
      <c r="K289" s="89" t="s">
        <v>85</v>
      </c>
    </row>
    <row r="290" s="75" customFormat="1" customHeight="1" spans="1:11">
      <c r="A290" s="88" t="s">
        <v>954</v>
      </c>
      <c r="B290" s="47"/>
      <c r="C290" s="47"/>
      <c r="D290" s="89" t="s">
        <v>955</v>
      </c>
      <c r="E290" s="109"/>
      <c r="F290" s="90" t="s">
        <v>956</v>
      </c>
      <c r="G290" s="89">
        <v>1</v>
      </c>
      <c r="H290" s="89" t="s">
        <v>84</v>
      </c>
      <c r="I290" s="108"/>
      <c r="J290" s="89">
        <f t="shared" si="11"/>
        <v>0</v>
      </c>
      <c r="K290" s="89" t="s">
        <v>85</v>
      </c>
    </row>
    <row r="291" s="75" customFormat="1" customHeight="1" spans="1:11">
      <c r="A291" s="88" t="s">
        <v>957</v>
      </c>
      <c r="B291" s="47"/>
      <c r="C291" s="89" t="s">
        <v>903</v>
      </c>
      <c r="D291" s="89"/>
      <c r="E291" s="109"/>
      <c r="F291" s="90" t="s">
        <v>958</v>
      </c>
      <c r="G291" s="89">
        <v>1</v>
      </c>
      <c r="H291" s="89" t="s">
        <v>84</v>
      </c>
      <c r="I291" s="108"/>
      <c r="J291" s="89">
        <f t="shared" si="11"/>
        <v>0</v>
      </c>
      <c r="K291" s="89" t="s">
        <v>85</v>
      </c>
    </row>
    <row r="292" s="75" customFormat="1" customHeight="1" spans="1:11">
      <c r="A292" s="88" t="s">
        <v>959</v>
      </c>
      <c r="B292" s="47"/>
      <c r="C292" s="89" t="s">
        <v>960</v>
      </c>
      <c r="D292" s="89" t="s">
        <v>961</v>
      </c>
      <c r="E292" s="109"/>
      <c r="F292" s="90" t="s">
        <v>962</v>
      </c>
      <c r="G292" s="89">
        <v>1</v>
      </c>
      <c r="H292" s="89" t="s">
        <v>84</v>
      </c>
      <c r="I292" s="108"/>
      <c r="J292" s="89">
        <f t="shared" si="11"/>
        <v>0</v>
      </c>
      <c r="K292" s="89" t="s">
        <v>85</v>
      </c>
    </row>
    <row r="293" s="75" customFormat="1" customHeight="1" spans="1:11">
      <c r="A293" s="88" t="s">
        <v>963</v>
      </c>
      <c r="B293" s="47"/>
      <c r="C293" s="47"/>
      <c r="D293" s="89" t="s">
        <v>964</v>
      </c>
      <c r="E293" s="109"/>
      <c r="F293" s="90" t="s">
        <v>965</v>
      </c>
      <c r="G293" s="89">
        <v>1</v>
      </c>
      <c r="H293" s="89" t="s">
        <v>84</v>
      </c>
      <c r="I293" s="108"/>
      <c r="J293" s="89">
        <f t="shared" si="11"/>
        <v>0</v>
      </c>
      <c r="K293" s="89" t="s">
        <v>85</v>
      </c>
    </row>
    <row r="294" s="75" customFormat="1" customHeight="1" spans="1:11">
      <c r="A294" s="88" t="s">
        <v>966</v>
      </c>
      <c r="B294" s="47"/>
      <c r="C294" s="47"/>
      <c r="D294" s="89" t="s">
        <v>967</v>
      </c>
      <c r="E294" s="109"/>
      <c r="F294" s="90" t="s">
        <v>968</v>
      </c>
      <c r="G294" s="89">
        <v>1</v>
      </c>
      <c r="H294" s="89" t="s">
        <v>84</v>
      </c>
      <c r="I294" s="108"/>
      <c r="J294" s="89">
        <f t="shared" si="11"/>
        <v>0</v>
      </c>
      <c r="K294" s="89" t="s">
        <v>85</v>
      </c>
    </row>
    <row r="295" s="75" customFormat="1" customHeight="1" spans="1:11">
      <c r="A295" s="88" t="s">
        <v>969</v>
      </c>
      <c r="B295" s="47"/>
      <c r="C295" s="89" t="s">
        <v>970</v>
      </c>
      <c r="D295" s="89"/>
      <c r="E295" s="109"/>
      <c r="F295" s="90" t="s">
        <v>971</v>
      </c>
      <c r="G295" s="89">
        <v>1</v>
      </c>
      <c r="H295" s="89" t="s">
        <v>84</v>
      </c>
      <c r="I295" s="108"/>
      <c r="J295" s="89">
        <f t="shared" si="11"/>
        <v>0</v>
      </c>
      <c r="K295" s="105" t="s">
        <v>92</v>
      </c>
    </row>
    <row r="296" s="75" customFormat="1" customHeight="1" spans="1:11">
      <c r="A296" s="88" t="s">
        <v>972</v>
      </c>
      <c r="B296" s="47"/>
      <c r="C296" s="89" t="s">
        <v>973</v>
      </c>
      <c r="D296" s="89"/>
      <c r="E296" s="109"/>
      <c r="F296" s="90" t="s">
        <v>974</v>
      </c>
      <c r="G296" s="89">
        <v>1</v>
      </c>
      <c r="H296" s="89" t="s">
        <v>84</v>
      </c>
      <c r="I296" s="108"/>
      <c r="J296" s="89">
        <f t="shared" si="11"/>
        <v>0</v>
      </c>
      <c r="K296" s="89" t="s">
        <v>85</v>
      </c>
    </row>
    <row r="297" s="75" customFormat="1" customHeight="1" spans="1:11">
      <c r="A297" s="88" t="s">
        <v>975</v>
      </c>
      <c r="B297" s="47"/>
      <c r="C297" s="89" t="s">
        <v>976</v>
      </c>
      <c r="D297" s="89"/>
      <c r="E297" s="109"/>
      <c r="F297" s="90" t="s">
        <v>977</v>
      </c>
      <c r="G297" s="89">
        <v>1</v>
      </c>
      <c r="H297" s="89" t="s">
        <v>84</v>
      </c>
      <c r="I297" s="108"/>
      <c r="J297" s="89">
        <f t="shared" si="11"/>
        <v>0</v>
      </c>
      <c r="K297" s="89" t="s">
        <v>85</v>
      </c>
    </row>
    <row r="298" s="75" customFormat="1" customHeight="1" spans="1:11">
      <c r="A298" s="88" t="s">
        <v>978</v>
      </c>
      <c r="B298" s="47"/>
      <c r="C298" s="89" t="s">
        <v>979</v>
      </c>
      <c r="D298" s="89"/>
      <c r="E298" s="109"/>
      <c r="F298" s="90" t="s">
        <v>980</v>
      </c>
      <c r="G298" s="89">
        <v>1</v>
      </c>
      <c r="H298" s="89" t="s">
        <v>84</v>
      </c>
      <c r="I298" s="108"/>
      <c r="J298" s="89">
        <f t="shared" si="11"/>
        <v>0</v>
      </c>
      <c r="K298" s="89" t="s">
        <v>85</v>
      </c>
    </row>
    <row r="299" s="75" customFormat="1" customHeight="1" spans="1:11">
      <c r="A299" s="88" t="s">
        <v>981</v>
      </c>
      <c r="B299" s="47"/>
      <c r="C299" s="89" t="s">
        <v>982</v>
      </c>
      <c r="D299" s="89"/>
      <c r="E299" s="109"/>
      <c r="F299" s="90" t="s">
        <v>983</v>
      </c>
      <c r="G299" s="89">
        <v>1</v>
      </c>
      <c r="H299" s="89" t="s">
        <v>84</v>
      </c>
      <c r="I299" s="108"/>
      <c r="J299" s="89">
        <f t="shared" si="11"/>
        <v>0</v>
      </c>
      <c r="K299" s="89" t="s">
        <v>85</v>
      </c>
    </row>
    <row r="300" s="75" customFormat="1" customHeight="1" spans="1:11">
      <c r="A300" s="88" t="s">
        <v>984</v>
      </c>
      <c r="B300" s="47"/>
      <c r="C300" s="89" t="s">
        <v>985</v>
      </c>
      <c r="D300" s="89"/>
      <c r="E300" s="109"/>
      <c r="F300" s="90" t="s">
        <v>986</v>
      </c>
      <c r="G300" s="89">
        <v>1</v>
      </c>
      <c r="H300" s="89" t="s">
        <v>84</v>
      </c>
      <c r="I300" s="108"/>
      <c r="J300" s="89">
        <f t="shared" si="11"/>
        <v>0</v>
      </c>
      <c r="K300" s="89" t="s">
        <v>85</v>
      </c>
    </row>
    <row r="301" s="75" customFormat="1" customHeight="1" spans="1:11">
      <c r="A301" s="88" t="s">
        <v>987</v>
      </c>
      <c r="B301" s="47"/>
      <c r="C301" s="89" t="s">
        <v>988</v>
      </c>
      <c r="D301" s="89"/>
      <c r="E301" s="109"/>
      <c r="F301" s="90" t="s">
        <v>989</v>
      </c>
      <c r="G301" s="89">
        <v>1</v>
      </c>
      <c r="H301" s="89" t="s">
        <v>84</v>
      </c>
      <c r="I301" s="108"/>
      <c r="J301" s="89">
        <f t="shared" si="11"/>
        <v>0</v>
      </c>
      <c r="K301" s="89" t="s">
        <v>85</v>
      </c>
    </row>
    <row r="302" s="75" customFormat="1" customHeight="1" spans="1:11">
      <c r="A302" s="85">
        <v>10</v>
      </c>
      <c r="B302" s="85" t="s">
        <v>39</v>
      </c>
      <c r="C302" s="56"/>
      <c r="D302" s="86"/>
      <c r="E302" s="86"/>
      <c r="F302" s="86"/>
      <c r="G302" s="87"/>
      <c r="H302" s="87"/>
      <c r="I302" s="102"/>
      <c r="J302" s="103">
        <f>J303+J304+J305+J307+J308+J306+J309+J311+J310+J312+J313+J314+J315+J316+J317+J318+J319+J320+J321+J322+J323+J324+J325+J326+J327+J329+J328+J330+J332+J331+J333+J334+J335+J336+J337+J338+J339+J340+J341+J342+J343+J344+J345+J346+J347+J348+J349+J350+J351+J352+J353+J354+J355+J356+J357+J358+J359+J360+J361+J362+J363+J364+J365</f>
        <v>0</v>
      </c>
      <c r="K302" s="103"/>
    </row>
    <row r="303" s="75" customFormat="1" customHeight="1" spans="1:11">
      <c r="A303" s="88" t="s">
        <v>990</v>
      </c>
      <c r="B303" s="80" t="s">
        <v>39</v>
      </c>
      <c r="C303" s="89" t="s">
        <v>991</v>
      </c>
      <c r="D303" s="89" t="s">
        <v>992</v>
      </c>
      <c r="E303" s="90"/>
      <c r="F303" s="90" t="s">
        <v>993</v>
      </c>
      <c r="G303" s="89">
        <v>1</v>
      </c>
      <c r="H303" s="89" t="s">
        <v>84</v>
      </c>
      <c r="I303" s="108"/>
      <c r="J303" s="89">
        <f>G303*I303</f>
        <v>0</v>
      </c>
      <c r="K303" s="89" t="s">
        <v>85</v>
      </c>
    </row>
    <row r="304" s="75" customFormat="1" customHeight="1" spans="1:11">
      <c r="A304" s="88" t="s">
        <v>994</v>
      </c>
      <c r="B304" s="47"/>
      <c r="C304" s="89" t="s">
        <v>995</v>
      </c>
      <c r="D304" s="89" t="s">
        <v>996</v>
      </c>
      <c r="E304" s="90"/>
      <c r="F304" s="90" t="s">
        <v>997</v>
      </c>
      <c r="G304" s="89">
        <v>1</v>
      </c>
      <c r="H304" s="89" t="s">
        <v>84</v>
      </c>
      <c r="I304" s="108"/>
      <c r="J304" s="89">
        <f t="shared" ref="J304:J335" si="12">G304*I304</f>
        <v>0</v>
      </c>
      <c r="K304" s="89" t="s">
        <v>85</v>
      </c>
    </row>
    <row r="305" s="75" customFormat="1" customHeight="1" spans="1:11">
      <c r="A305" s="88" t="s">
        <v>998</v>
      </c>
      <c r="B305" s="47"/>
      <c r="C305" s="47"/>
      <c r="D305" s="89" t="s">
        <v>999</v>
      </c>
      <c r="E305" s="90"/>
      <c r="F305" s="90" t="s">
        <v>1000</v>
      </c>
      <c r="G305" s="89">
        <v>1</v>
      </c>
      <c r="H305" s="89" t="s">
        <v>84</v>
      </c>
      <c r="I305" s="108"/>
      <c r="J305" s="89">
        <f t="shared" si="12"/>
        <v>0</v>
      </c>
      <c r="K305" s="89" t="s">
        <v>85</v>
      </c>
    </row>
    <row r="306" s="75" customFormat="1" customHeight="1" spans="1:11">
      <c r="A306" s="88" t="s">
        <v>1001</v>
      </c>
      <c r="B306" s="47"/>
      <c r="C306" s="89" t="s">
        <v>1002</v>
      </c>
      <c r="D306" s="89" t="s">
        <v>1003</v>
      </c>
      <c r="E306" s="90"/>
      <c r="F306" s="90" t="s">
        <v>1004</v>
      </c>
      <c r="G306" s="89">
        <v>1</v>
      </c>
      <c r="H306" s="89" t="s">
        <v>84</v>
      </c>
      <c r="I306" s="108"/>
      <c r="J306" s="89">
        <f t="shared" si="12"/>
        <v>0</v>
      </c>
      <c r="K306" s="89" t="s">
        <v>85</v>
      </c>
    </row>
    <row r="307" s="75" customFormat="1" customHeight="1" spans="1:11">
      <c r="A307" s="88" t="s">
        <v>1005</v>
      </c>
      <c r="B307" s="47"/>
      <c r="C307" s="47"/>
      <c r="D307" s="89" t="s">
        <v>1002</v>
      </c>
      <c r="E307" s="90"/>
      <c r="F307" s="90" t="s">
        <v>1006</v>
      </c>
      <c r="G307" s="89">
        <v>1</v>
      </c>
      <c r="H307" s="89" t="s">
        <v>84</v>
      </c>
      <c r="I307" s="108"/>
      <c r="J307" s="89">
        <f t="shared" si="12"/>
        <v>0</v>
      </c>
      <c r="K307" s="89" t="s">
        <v>85</v>
      </c>
    </row>
    <row r="308" s="75" customFormat="1" customHeight="1" spans="1:11">
      <c r="A308" s="88" t="s">
        <v>1007</v>
      </c>
      <c r="B308" s="47"/>
      <c r="C308" s="47"/>
      <c r="D308" s="89" t="s">
        <v>149</v>
      </c>
      <c r="E308" s="90"/>
      <c r="F308" s="90" t="s">
        <v>1008</v>
      </c>
      <c r="G308" s="89">
        <v>1</v>
      </c>
      <c r="H308" s="89" t="s">
        <v>84</v>
      </c>
      <c r="I308" s="108"/>
      <c r="J308" s="89">
        <f t="shared" si="12"/>
        <v>0</v>
      </c>
      <c r="K308" s="89" t="s">
        <v>85</v>
      </c>
    </row>
    <row r="309" s="75" customFormat="1" customHeight="1" spans="1:11">
      <c r="A309" s="88" t="s">
        <v>1007</v>
      </c>
      <c r="B309" s="47"/>
      <c r="C309" s="89" t="s">
        <v>1009</v>
      </c>
      <c r="D309" s="89"/>
      <c r="E309" s="90"/>
      <c r="F309" s="90" t="s">
        <v>1010</v>
      </c>
      <c r="G309" s="89">
        <v>1</v>
      </c>
      <c r="H309" s="89" t="s">
        <v>84</v>
      </c>
      <c r="I309" s="108"/>
      <c r="J309" s="89">
        <f t="shared" si="12"/>
        <v>0</v>
      </c>
      <c r="K309" s="89" t="s">
        <v>85</v>
      </c>
    </row>
    <row r="310" s="75" customFormat="1" customHeight="1" spans="1:11">
      <c r="A310" s="88" t="s">
        <v>1011</v>
      </c>
      <c r="B310" s="47"/>
      <c r="C310" s="89" t="s">
        <v>1012</v>
      </c>
      <c r="D310" s="89"/>
      <c r="E310" s="90"/>
      <c r="F310" s="90" t="s">
        <v>1013</v>
      </c>
      <c r="G310" s="89">
        <v>1</v>
      </c>
      <c r="H310" s="89" t="s">
        <v>84</v>
      </c>
      <c r="I310" s="108"/>
      <c r="J310" s="89">
        <f t="shared" si="12"/>
        <v>0</v>
      </c>
      <c r="K310" s="89" t="s">
        <v>85</v>
      </c>
    </row>
    <row r="311" s="75" customFormat="1" customHeight="1" spans="1:11">
      <c r="A311" s="88" t="s">
        <v>1014</v>
      </c>
      <c r="B311" s="47"/>
      <c r="C311" s="89" t="s">
        <v>1015</v>
      </c>
      <c r="D311" s="89" t="s">
        <v>992</v>
      </c>
      <c r="E311" s="90"/>
      <c r="F311" s="90" t="s">
        <v>1016</v>
      </c>
      <c r="G311" s="89">
        <v>1</v>
      </c>
      <c r="H311" s="89" t="s">
        <v>84</v>
      </c>
      <c r="I311" s="108"/>
      <c r="J311" s="89">
        <f t="shared" si="12"/>
        <v>0</v>
      </c>
      <c r="K311" s="89" t="s">
        <v>85</v>
      </c>
    </row>
    <row r="312" s="75" customFormat="1" customHeight="1" spans="1:11">
      <c r="A312" s="88" t="s">
        <v>1017</v>
      </c>
      <c r="B312" s="47"/>
      <c r="C312" s="89" t="s">
        <v>1018</v>
      </c>
      <c r="D312" s="89" t="s">
        <v>1019</v>
      </c>
      <c r="E312" s="90"/>
      <c r="F312" s="90" t="s">
        <v>1020</v>
      </c>
      <c r="G312" s="89">
        <v>1</v>
      </c>
      <c r="H312" s="89" t="s">
        <v>84</v>
      </c>
      <c r="I312" s="108"/>
      <c r="J312" s="89">
        <f t="shared" si="12"/>
        <v>0</v>
      </c>
      <c r="K312" s="89" t="s">
        <v>85</v>
      </c>
    </row>
    <row r="313" s="75" customFormat="1" customHeight="1" spans="1:11">
      <c r="A313" s="88" t="s">
        <v>1021</v>
      </c>
      <c r="B313" s="47"/>
      <c r="C313" s="47"/>
      <c r="D313" s="89" t="s">
        <v>1022</v>
      </c>
      <c r="E313" s="90"/>
      <c r="F313" s="90" t="s">
        <v>1023</v>
      </c>
      <c r="G313" s="89">
        <v>1</v>
      </c>
      <c r="H313" s="89" t="s">
        <v>84</v>
      </c>
      <c r="I313" s="108"/>
      <c r="J313" s="89">
        <f t="shared" si="12"/>
        <v>0</v>
      </c>
      <c r="K313" s="89" t="s">
        <v>85</v>
      </c>
    </row>
    <row r="314" s="75" customFormat="1" customHeight="1" spans="1:11">
      <c r="A314" s="88" t="s">
        <v>1024</v>
      </c>
      <c r="B314" s="47"/>
      <c r="C314" s="47"/>
      <c r="D314" s="89" t="s">
        <v>1025</v>
      </c>
      <c r="E314" s="90"/>
      <c r="F314" s="90" t="s">
        <v>1026</v>
      </c>
      <c r="G314" s="89">
        <v>1</v>
      </c>
      <c r="H314" s="89" t="s">
        <v>84</v>
      </c>
      <c r="I314" s="108"/>
      <c r="J314" s="89">
        <f t="shared" si="12"/>
        <v>0</v>
      </c>
      <c r="K314" s="89" t="s">
        <v>85</v>
      </c>
    </row>
    <row r="315" s="75" customFormat="1" customHeight="1" spans="1:11">
      <c r="A315" s="88" t="s">
        <v>1027</v>
      </c>
      <c r="B315" s="47"/>
      <c r="C315" s="47"/>
      <c r="D315" s="89" t="s">
        <v>1028</v>
      </c>
      <c r="E315" s="90"/>
      <c r="F315" s="90" t="s">
        <v>1029</v>
      </c>
      <c r="G315" s="89">
        <v>1</v>
      </c>
      <c r="H315" s="89" t="s">
        <v>84</v>
      </c>
      <c r="I315" s="108"/>
      <c r="J315" s="89">
        <f t="shared" si="12"/>
        <v>0</v>
      </c>
      <c r="K315" s="89" t="s">
        <v>85</v>
      </c>
    </row>
    <row r="316" s="75" customFormat="1" customHeight="1" spans="1:11">
      <c r="A316" s="88" t="s">
        <v>1030</v>
      </c>
      <c r="B316" s="47"/>
      <c r="C316" s="47"/>
      <c r="D316" s="89" t="s">
        <v>1031</v>
      </c>
      <c r="E316" s="90"/>
      <c r="F316" s="90" t="s">
        <v>1032</v>
      </c>
      <c r="G316" s="89">
        <v>1</v>
      </c>
      <c r="H316" s="89" t="s">
        <v>84</v>
      </c>
      <c r="I316" s="108"/>
      <c r="J316" s="89">
        <f t="shared" si="12"/>
        <v>0</v>
      </c>
      <c r="K316" s="89" t="s">
        <v>85</v>
      </c>
    </row>
    <row r="317" s="75" customFormat="1" customHeight="1" spans="1:11">
      <c r="A317" s="88" t="s">
        <v>1033</v>
      </c>
      <c r="B317" s="47"/>
      <c r="C317" s="89" t="s">
        <v>1034</v>
      </c>
      <c r="D317" s="89"/>
      <c r="E317" s="90"/>
      <c r="F317" s="90" t="s">
        <v>1035</v>
      </c>
      <c r="G317" s="89">
        <v>1</v>
      </c>
      <c r="H317" s="89" t="s">
        <v>84</v>
      </c>
      <c r="I317" s="108"/>
      <c r="J317" s="89">
        <f t="shared" si="12"/>
        <v>0</v>
      </c>
      <c r="K317" s="89" t="s">
        <v>85</v>
      </c>
    </row>
    <row r="318" s="75" customFormat="1" customHeight="1" spans="1:11">
      <c r="A318" s="88" t="s">
        <v>1036</v>
      </c>
      <c r="B318" s="47"/>
      <c r="C318" s="89" t="s">
        <v>1037</v>
      </c>
      <c r="D318" s="89"/>
      <c r="E318" s="90"/>
      <c r="F318" s="90" t="s">
        <v>1038</v>
      </c>
      <c r="G318" s="89">
        <v>1</v>
      </c>
      <c r="H318" s="89" t="s">
        <v>84</v>
      </c>
      <c r="I318" s="108"/>
      <c r="J318" s="89">
        <f t="shared" si="12"/>
        <v>0</v>
      </c>
      <c r="K318" s="89" t="s">
        <v>85</v>
      </c>
    </row>
    <row r="319" s="75" customFormat="1" customHeight="1" spans="1:11">
      <c r="A319" s="88" t="s">
        <v>1039</v>
      </c>
      <c r="B319" s="47"/>
      <c r="C319" s="89" t="s">
        <v>1040</v>
      </c>
      <c r="D319" s="89" t="s">
        <v>1041</v>
      </c>
      <c r="E319" s="90"/>
      <c r="F319" s="90" t="s">
        <v>1042</v>
      </c>
      <c r="G319" s="89">
        <v>1</v>
      </c>
      <c r="H319" s="89" t="s">
        <v>84</v>
      </c>
      <c r="I319" s="108"/>
      <c r="J319" s="89">
        <f t="shared" si="12"/>
        <v>0</v>
      </c>
      <c r="K319" s="89" t="s">
        <v>85</v>
      </c>
    </row>
    <row r="320" s="75" customFormat="1" customHeight="1" spans="1:11">
      <c r="A320" s="88" t="s">
        <v>1043</v>
      </c>
      <c r="B320" s="47"/>
      <c r="C320" s="47"/>
      <c r="D320" s="89" t="s">
        <v>1044</v>
      </c>
      <c r="E320" s="90"/>
      <c r="F320" s="90" t="s">
        <v>1045</v>
      </c>
      <c r="G320" s="89">
        <v>1</v>
      </c>
      <c r="H320" s="89" t="s">
        <v>84</v>
      </c>
      <c r="I320" s="108"/>
      <c r="J320" s="89">
        <f t="shared" si="12"/>
        <v>0</v>
      </c>
      <c r="K320" s="89" t="s">
        <v>85</v>
      </c>
    </row>
    <row r="321" s="75" customFormat="1" customHeight="1" spans="1:11">
      <c r="A321" s="88" t="s">
        <v>1046</v>
      </c>
      <c r="B321" s="47"/>
      <c r="C321" s="89" t="s">
        <v>1047</v>
      </c>
      <c r="D321" s="89"/>
      <c r="E321" s="90"/>
      <c r="F321" s="90" t="s">
        <v>1048</v>
      </c>
      <c r="G321" s="89">
        <v>1</v>
      </c>
      <c r="H321" s="89" t="s">
        <v>84</v>
      </c>
      <c r="I321" s="108"/>
      <c r="J321" s="89">
        <f t="shared" si="12"/>
        <v>0</v>
      </c>
      <c r="K321" s="89" t="s">
        <v>85</v>
      </c>
    </row>
    <row r="322" s="75" customFormat="1" customHeight="1" spans="1:11">
      <c r="A322" s="88" t="s">
        <v>1049</v>
      </c>
      <c r="B322" s="47"/>
      <c r="C322" s="89" t="s">
        <v>1050</v>
      </c>
      <c r="D322" s="89"/>
      <c r="E322" s="90"/>
      <c r="F322" s="90" t="s">
        <v>1051</v>
      </c>
      <c r="G322" s="89">
        <v>1</v>
      </c>
      <c r="H322" s="89" t="s">
        <v>84</v>
      </c>
      <c r="I322" s="108"/>
      <c r="J322" s="89">
        <f t="shared" si="12"/>
        <v>0</v>
      </c>
      <c r="K322" s="89" t="s">
        <v>85</v>
      </c>
    </row>
    <row r="323" s="75" customFormat="1" customHeight="1" spans="1:11">
      <c r="A323" s="88" t="s">
        <v>1052</v>
      </c>
      <c r="B323" s="47"/>
      <c r="C323" s="89" t="s">
        <v>1053</v>
      </c>
      <c r="D323" s="89" t="s">
        <v>1054</v>
      </c>
      <c r="E323" s="90"/>
      <c r="F323" s="90" t="s">
        <v>1055</v>
      </c>
      <c r="G323" s="89">
        <v>1</v>
      </c>
      <c r="H323" s="89" t="s">
        <v>84</v>
      </c>
      <c r="I323" s="108"/>
      <c r="J323" s="89">
        <f t="shared" si="12"/>
        <v>0</v>
      </c>
      <c r="K323" s="89" t="s">
        <v>85</v>
      </c>
    </row>
    <row r="324" s="75" customFormat="1" customHeight="1" spans="1:11">
      <c r="A324" s="88" t="s">
        <v>1056</v>
      </c>
      <c r="B324" s="47"/>
      <c r="C324" s="47"/>
      <c r="D324" s="89" t="s">
        <v>1057</v>
      </c>
      <c r="E324" s="90" t="s">
        <v>1058</v>
      </c>
      <c r="F324" s="90" t="s">
        <v>1059</v>
      </c>
      <c r="G324" s="89">
        <v>1</v>
      </c>
      <c r="H324" s="89" t="s">
        <v>84</v>
      </c>
      <c r="I324" s="108"/>
      <c r="J324" s="89">
        <f t="shared" si="12"/>
        <v>0</v>
      </c>
      <c r="K324" s="89" t="s">
        <v>85</v>
      </c>
    </row>
    <row r="325" s="75" customFormat="1" customHeight="1" spans="1:11">
      <c r="A325" s="88" t="s">
        <v>1060</v>
      </c>
      <c r="B325" s="47"/>
      <c r="C325" s="47"/>
      <c r="D325" s="107"/>
      <c r="E325" s="90" t="s">
        <v>1061</v>
      </c>
      <c r="F325" s="90" t="s">
        <v>1062</v>
      </c>
      <c r="G325" s="89">
        <v>1</v>
      </c>
      <c r="H325" s="89" t="s">
        <v>84</v>
      </c>
      <c r="I325" s="108"/>
      <c r="J325" s="89">
        <f t="shared" si="12"/>
        <v>0</v>
      </c>
      <c r="K325" s="89" t="s">
        <v>85</v>
      </c>
    </row>
    <row r="326" s="75" customFormat="1" customHeight="1" spans="1:11">
      <c r="A326" s="88" t="s">
        <v>1063</v>
      </c>
      <c r="B326" s="47"/>
      <c r="C326" s="47"/>
      <c r="D326" s="107"/>
      <c r="E326" s="90" t="s">
        <v>1064</v>
      </c>
      <c r="F326" s="90" t="s">
        <v>1065</v>
      </c>
      <c r="G326" s="89">
        <v>1</v>
      </c>
      <c r="H326" s="89" t="s">
        <v>84</v>
      </c>
      <c r="I326" s="108"/>
      <c r="J326" s="89">
        <f t="shared" si="12"/>
        <v>0</v>
      </c>
      <c r="K326" s="89" t="s">
        <v>85</v>
      </c>
    </row>
    <row r="327" s="75" customFormat="1" customHeight="1" spans="1:11">
      <c r="A327" s="88" t="s">
        <v>1066</v>
      </c>
      <c r="B327" s="47"/>
      <c r="C327" s="47"/>
      <c r="D327" s="107"/>
      <c r="E327" s="90" t="s">
        <v>1067</v>
      </c>
      <c r="F327" s="90" t="s">
        <v>1068</v>
      </c>
      <c r="G327" s="89">
        <v>1</v>
      </c>
      <c r="H327" s="89" t="s">
        <v>84</v>
      </c>
      <c r="I327" s="108"/>
      <c r="J327" s="89">
        <f t="shared" si="12"/>
        <v>0</v>
      </c>
      <c r="K327" s="89" t="s">
        <v>85</v>
      </c>
    </row>
    <row r="328" s="75" customFormat="1" customHeight="1" spans="1:11">
      <c r="A328" s="88" t="s">
        <v>1069</v>
      </c>
      <c r="B328" s="47"/>
      <c r="C328" s="47"/>
      <c r="D328" s="107"/>
      <c r="E328" s="90" t="s">
        <v>1070</v>
      </c>
      <c r="F328" s="90" t="s">
        <v>1071</v>
      </c>
      <c r="G328" s="89">
        <v>1</v>
      </c>
      <c r="H328" s="89" t="s">
        <v>84</v>
      </c>
      <c r="I328" s="108"/>
      <c r="J328" s="89">
        <f t="shared" si="12"/>
        <v>0</v>
      </c>
      <c r="K328" s="89" t="s">
        <v>85</v>
      </c>
    </row>
    <row r="329" s="75" customFormat="1" customHeight="1" spans="1:11">
      <c r="A329" s="88" t="s">
        <v>1072</v>
      </c>
      <c r="B329" s="47"/>
      <c r="C329" s="47"/>
      <c r="D329" s="107"/>
      <c r="E329" s="90" t="s">
        <v>1073</v>
      </c>
      <c r="F329" s="90" t="s">
        <v>1074</v>
      </c>
      <c r="G329" s="89">
        <v>1</v>
      </c>
      <c r="H329" s="89" t="s">
        <v>84</v>
      </c>
      <c r="I329" s="108"/>
      <c r="J329" s="89">
        <f t="shared" si="12"/>
        <v>0</v>
      </c>
      <c r="K329" s="89" t="s">
        <v>85</v>
      </c>
    </row>
    <row r="330" s="75" customFormat="1" customHeight="1" spans="1:11">
      <c r="A330" s="88" t="s">
        <v>1075</v>
      </c>
      <c r="B330" s="47"/>
      <c r="C330" s="47"/>
      <c r="D330" s="107"/>
      <c r="E330" s="90" t="s">
        <v>1076</v>
      </c>
      <c r="F330" s="90" t="s">
        <v>1077</v>
      </c>
      <c r="G330" s="89">
        <v>1</v>
      </c>
      <c r="H330" s="89" t="s">
        <v>84</v>
      </c>
      <c r="I330" s="108"/>
      <c r="J330" s="89">
        <f t="shared" si="12"/>
        <v>0</v>
      </c>
      <c r="K330" s="89" t="s">
        <v>85</v>
      </c>
    </row>
    <row r="331" s="75" customFormat="1" customHeight="1" spans="1:11">
      <c r="A331" s="88" t="s">
        <v>1078</v>
      </c>
      <c r="B331" s="47"/>
      <c r="C331" s="47"/>
      <c r="D331" s="107"/>
      <c r="E331" s="90" t="s">
        <v>1079</v>
      </c>
      <c r="F331" s="90" t="s">
        <v>1080</v>
      </c>
      <c r="G331" s="89">
        <v>1</v>
      </c>
      <c r="H331" s="89" t="s">
        <v>84</v>
      </c>
      <c r="I331" s="108"/>
      <c r="J331" s="89">
        <f t="shared" si="12"/>
        <v>0</v>
      </c>
      <c r="K331" s="89" t="s">
        <v>85</v>
      </c>
    </row>
    <row r="332" s="75" customFormat="1" customHeight="1" spans="1:11">
      <c r="A332" s="88" t="s">
        <v>1081</v>
      </c>
      <c r="B332" s="47"/>
      <c r="C332" s="47"/>
      <c r="D332" s="107"/>
      <c r="E332" s="90" t="s">
        <v>1082</v>
      </c>
      <c r="F332" s="90" t="s">
        <v>1083</v>
      </c>
      <c r="G332" s="89">
        <v>1</v>
      </c>
      <c r="H332" s="89" t="s">
        <v>84</v>
      </c>
      <c r="I332" s="108"/>
      <c r="J332" s="89">
        <f t="shared" si="12"/>
        <v>0</v>
      </c>
      <c r="K332" s="89" t="s">
        <v>85</v>
      </c>
    </row>
    <row r="333" s="75" customFormat="1" customHeight="1" spans="1:11">
      <c r="A333" s="88" t="s">
        <v>1084</v>
      </c>
      <c r="B333" s="47"/>
      <c r="C333" s="47"/>
      <c r="D333" s="107"/>
      <c r="E333" s="90" t="s">
        <v>1085</v>
      </c>
      <c r="F333" s="90" t="s">
        <v>1086</v>
      </c>
      <c r="G333" s="89">
        <v>1</v>
      </c>
      <c r="H333" s="89" t="s">
        <v>84</v>
      </c>
      <c r="I333" s="108"/>
      <c r="J333" s="89">
        <f t="shared" si="12"/>
        <v>0</v>
      </c>
      <c r="K333" s="89" t="s">
        <v>85</v>
      </c>
    </row>
    <row r="334" s="75" customFormat="1" customHeight="1" spans="1:11">
      <c r="A334" s="88" t="s">
        <v>1087</v>
      </c>
      <c r="B334" s="47"/>
      <c r="C334" s="47"/>
      <c r="D334" s="107"/>
      <c r="E334" s="90" t="s">
        <v>352</v>
      </c>
      <c r="F334" s="90" t="s">
        <v>1088</v>
      </c>
      <c r="G334" s="89">
        <v>1</v>
      </c>
      <c r="H334" s="89" t="s">
        <v>84</v>
      </c>
      <c r="I334" s="108"/>
      <c r="J334" s="89">
        <f t="shared" si="12"/>
        <v>0</v>
      </c>
      <c r="K334" s="89" t="s">
        <v>85</v>
      </c>
    </row>
    <row r="335" s="75" customFormat="1" customHeight="1" spans="1:11">
      <c r="A335" s="88" t="s">
        <v>1089</v>
      </c>
      <c r="B335" s="47"/>
      <c r="C335" s="47"/>
      <c r="D335" s="107"/>
      <c r="E335" s="90" t="s">
        <v>1090</v>
      </c>
      <c r="F335" s="90" t="s">
        <v>1091</v>
      </c>
      <c r="G335" s="89">
        <v>1</v>
      </c>
      <c r="H335" s="89" t="s">
        <v>84</v>
      </c>
      <c r="I335" s="108"/>
      <c r="J335" s="89">
        <f t="shared" si="12"/>
        <v>0</v>
      </c>
      <c r="K335" s="89" t="s">
        <v>85</v>
      </c>
    </row>
    <row r="336" s="75" customFormat="1" customHeight="1" spans="1:11">
      <c r="A336" s="88" t="s">
        <v>1092</v>
      </c>
      <c r="B336" s="47"/>
      <c r="C336" s="47"/>
      <c r="D336" s="107"/>
      <c r="E336" s="90" t="s">
        <v>362</v>
      </c>
      <c r="F336" s="90" t="s">
        <v>1093</v>
      </c>
      <c r="G336" s="89">
        <v>1</v>
      </c>
      <c r="H336" s="89" t="s">
        <v>84</v>
      </c>
      <c r="I336" s="108"/>
      <c r="J336" s="89">
        <f t="shared" ref="J336:J365" si="13">G336*I336</f>
        <v>0</v>
      </c>
      <c r="K336" s="89" t="s">
        <v>85</v>
      </c>
    </row>
    <row r="337" s="75" customFormat="1" customHeight="1" spans="1:11">
      <c r="A337" s="88" t="s">
        <v>1094</v>
      </c>
      <c r="B337" s="47"/>
      <c r="C337" s="47"/>
      <c r="D337" s="89" t="s">
        <v>1095</v>
      </c>
      <c r="E337" s="90" t="s">
        <v>1096</v>
      </c>
      <c r="F337" s="90" t="s">
        <v>1097</v>
      </c>
      <c r="G337" s="89">
        <v>1</v>
      </c>
      <c r="H337" s="89" t="s">
        <v>84</v>
      </c>
      <c r="I337" s="108"/>
      <c r="J337" s="89">
        <f t="shared" si="13"/>
        <v>0</v>
      </c>
      <c r="K337" s="89" t="s">
        <v>85</v>
      </c>
    </row>
    <row r="338" s="75" customFormat="1" customHeight="1" spans="1:11">
      <c r="A338" s="88" t="s">
        <v>1098</v>
      </c>
      <c r="B338" s="47"/>
      <c r="C338" s="47"/>
      <c r="D338" s="107"/>
      <c r="E338" s="90" t="s">
        <v>1099</v>
      </c>
      <c r="F338" s="90" t="s">
        <v>1100</v>
      </c>
      <c r="G338" s="89">
        <v>1</v>
      </c>
      <c r="H338" s="89" t="s">
        <v>84</v>
      </c>
      <c r="I338" s="108"/>
      <c r="J338" s="89">
        <f t="shared" si="13"/>
        <v>0</v>
      </c>
      <c r="K338" s="89" t="s">
        <v>85</v>
      </c>
    </row>
    <row r="339" s="75" customFormat="1" customHeight="1" spans="1:11">
      <c r="A339" s="88" t="s">
        <v>1101</v>
      </c>
      <c r="B339" s="47"/>
      <c r="C339" s="47"/>
      <c r="D339" s="107"/>
      <c r="E339" s="90" t="s">
        <v>765</v>
      </c>
      <c r="F339" s="90" t="s">
        <v>1102</v>
      </c>
      <c r="G339" s="89">
        <v>1</v>
      </c>
      <c r="H339" s="89" t="s">
        <v>84</v>
      </c>
      <c r="I339" s="108"/>
      <c r="J339" s="89">
        <f t="shared" si="13"/>
        <v>0</v>
      </c>
      <c r="K339" s="89" t="s">
        <v>85</v>
      </c>
    </row>
    <row r="340" s="75" customFormat="1" customHeight="1" spans="1:11">
      <c r="A340" s="88" t="s">
        <v>1103</v>
      </c>
      <c r="B340" s="47"/>
      <c r="C340" s="47"/>
      <c r="D340" s="107"/>
      <c r="E340" s="90" t="s">
        <v>1104</v>
      </c>
      <c r="F340" s="90" t="s">
        <v>1105</v>
      </c>
      <c r="G340" s="89">
        <v>1</v>
      </c>
      <c r="H340" s="89" t="s">
        <v>84</v>
      </c>
      <c r="I340" s="108"/>
      <c r="J340" s="89">
        <f t="shared" si="13"/>
        <v>0</v>
      </c>
      <c r="K340" s="89" t="s">
        <v>85</v>
      </c>
    </row>
    <row r="341" s="75" customFormat="1" customHeight="1" spans="1:11">
      <c r="A341" s="88" t="s">
        <v>1106</v>
      </c>
      <c r="B341" s="47"/>
      <c r="C341" s="47"/>
      <c r="D341" s="107"/>
      <c r="E341" s="90" t="s">
        <v>1107</v>
      </c>
      <c r="F341" s="90" t="s">
        <v>1108</v>
      </c>
      <c r="G341" s="89">
        <v>1</v>
      </c>
      <c r="H341" s="89" t="s">
        <v>84</v>
      </c>
      <c r="I341" s="108"/>
      <c r="J341" s="89">
        <f t="shared" si="13"/>
        <v>0</v>
      </c>
      <c r="K341" s="89" t="s">
        <v>85</v>
      </c>
    </row>
    <row r="342" s="75" customFormat="1" customHeight="1" spans="1:11">
      <c r="A342" s="88" t="s">
        <v>1109</v>
      </c>
      <c r="B342" s="47"/>
      <c r="C342" s="47"/>
      <c r="D342" s="107"/>
      <c r="E342" s="90" t="s">
        <v>821</v>
      </c>
      <c r="F342" s="90" t="s">
        <v>1110</v>
      </c>
      <c r="G342" s="89">
        <v>1</v>
      </c>
      <c r="H342" s="89" t="s">
        <v>84</v>
      </c>
      <c r="I342" s="108"/>
      <c r="J342" s="89">
        <f t="shared" si="13"/>
        <v>0</v>
      </c>
      <c r="K342" s="89" t="s">
        <v>85</v>
      </c>
    </row>
    <row r="343" s="75" customFormat="1" customHeight="1" spans="1:11">
      <c r="A343" s="88" t="s">
        <v>1111</v>
      </c>
      <c r="B343" s="47"/>
      <c r="C343" s="47"/>
      <c r="D343" s="107"/>
      <c r="E343" s="90" t="s">
        <v>1112</v>
      </c>
      <c r="F343" s="90" t="s">
        <v>1113</v>
      </c>
      <c r="G343" s="89">
        <v>1</v>
      </c>
      <c r="H343" s="89" t="s">
        <v>84</v>
      </c>
      <c r="I343" s="108"/>
      <c r="J343" s="89">
        <f t="shared" si="13"/>
        <v>0</v>
      </c>
      <c r="K343" s="89" t="s">
        <v>85</v>
      </c>
    </row>
    <row r="344" s="75" customFormat="1" customHeight="1" spans="1:11">
      <c r="A344" s="88" t="s">
        <v>1114</v>
      </c>
      <c r="B344" s="47"/>
      <c r="C344" s="47"/>
      <c r="D344" s="89" t="s">
        <v>1115</v>
      </c>
      <c r="E344" s="90" t="s">
        <v>1116</v>
      </c>
      <c r="F344" s="90" t="s">
        <v>1117</v>
      </c>
      <c r="G344" s="89">
        <v>1</v>
      </c>
      <c r="H344" s="89" t="s">
        <v>84</v>
      </c>
      <c r="I344" s="108"/>
      <c r="J344" s="89">
        <f t="shared" si="13"/>
        <v>0</v>
      </c>
      <c r="K344" s="89" t="s">
        <v>85</v>
      </c>
    </row>
    <row r="345" s="75" customFormat="1" customHeight="1" spans="1:11">
      <c r="A345" s="88" t="s">
        <v>1118</v>
      </c>
      <c r="B345" s="47"/>
      <c r="C345" s="47"/>
      <c r="D345" s="107"/>
      <c r="E345" s="90" t="s">
        <v>1119</v>
      </c>
      <c r="F345" s="90" t="s">
        <v>1120</v>
      </c>
      <c r="G345" s="89">
        <v>1</v>
      </c>
      <c r="H345" s="89" t="s">
        <v>84</v>
      </c>
      <c r="I345" s="108"/>
      <c r="J345" s="89">
        <f t="shared" si="13"/>
        <v>0</v>
      </c>
      <c r="K345" s="89" t="s">
        <v>85</v>
      </c>
    </row>
    <row r="346" s="75" customFormat="1" customHeight="1" spans="1:11">
      <c r="A346" s="88" t="s">
        <v>1121</v>
      </c>
      <c r="B346" s="47"/>
      <c r="C346" s="47"/>
      <c r="D346" s="89" t="s">
        <v>1122</v>
      </c>
      <c r="E346" s="90" t="s">
        <v>1123</v>
      </c>
      <c r="F346" s="90" t="s">
        <v>1124</v>
      </c>
      <c r="G346" s="89">
        <v>1</v>
      </c>
      <c r="H346" s="89" t="s">
        <v>84</v>
      </c>
      <c r="I346" s="108"/>
      <c r="J346" s="89">
        <f t="shared" si="13"/>
        <v>0</v>
      </c>
      <c r="K346" s="89" t="s">
        <v>85</v>
      </c>
    </row>
    <row r="347" s="75" customFormat="1" customHeight="1" spans="1:11">
      <c r="A347" s="88" t="s">
        <v>1125</v>
      </c>
      <c r="B347" s="47"/>
      <c r="C347" s="47"/>
      <c r="D347" s="107"/>
      <c r="E347" s="90" t="s">
        <v>1126</v>
      </c>
      <c r="F347" s="90" t="s">
        <v>1127</v>
      </c>
      <c r="G347" s="89">
        <v>1</v>
      </c>
      <c r="H347" s="89" t="s">
        <v>84</v>
      </c>
      <c r="I347" s="108"/>
      <c r="J347" s="89">
        <f t="shared" si="13"/>
        <v>0</v>
      </c>
      <c r="K347" s="89" t="s">
        <v>85</v>
      </c>
    </row>
    <row r="348" s="75" customFormat="1" customHeight="1" spans="1:11">
      <c r="A348" s="88" t="s">
        <v>1128</v>
      </c>
      <c r="B348" s="47"/>
      <c r="C348" s="47"/>
      <c r="D348" s="107"/>
      <c r="E348" s="90" t="s">
        <v>1129</v>
      </c>
      <c r="F348" s="90" t="s">
        <v>1130</v>
      </c>
      <c r="G348" s="89">
        <v>1</v>
      </c>
      <c r="H348" s="89" t="s">
        <v>84</v>
      </c>
      <c r="I348" s="108"/>
      <c r="J348" s="89">
        <f t="shared" si="13"/>
        <v>0</v>
      </c>
      <c r="K348" s="89" t="s">
        <v>85</v>
      </c>
    </row>
    <row r="349" s="75" customFormat="1" customHeight="1" spans="1:11">
      <c r="A349" s="88" t="s">
        <v>1131</v>
      </c>
      <c r="B349" s="47"/>
      <c r="C349" s="47"/>
      <c r="D349" s="107"/>
      <c r="E349" s="90" t="s">
        <v>1132</v>
      </c>
      <c r="F349" s="90" t="s">
        <v>1133</v>
      </c>
      <c r="G349" s="89">
        <v>1</v>
      </c>
      <c r="H349" s="89" t="s">
        <v>84</v>
      </c>
      <c r="I349" s="108"/>
      <c r="J349" s="89">
        <f t="shared" si="13"/>
        <v>0</v>
      </c>
      <c r="K349" s="89" t="s">
        <v>85</v>
      </c>
    </row>
    <row r="350" s="75" customFormat="1" customHeight="1" spans="1:11">
      <c r="A350" s="88" t="s">
        <v>1134</v>
      </c>
      <c r="B350" s="47"/>
      <c r="C350" s="47"/>
      <c r="D350" s="89" t="s">
        <v>1135</v>
      </c>
      <c r="E350" s="90" t="s">
        <v>1136</v>
      </c>
      <c r="F350" s="90" t="s">
        <v>1137</v>
      </c>
      <c r="G350" s="89">
        <v>1</v>
      </c>
      <c r="H350" s="89" t="s">
        <v>84</v>
      </c>
      <c r="I350" s="108"/>
      <c r="J350" s="89">
        <f t="shared" si="13"/>
        <v>0</v>
      </c>
      <c r="K350" s="89" t="s">
        <v>85</v>
      </c>
    </row>
    <row r="351" s="75" customFormat="1" customHeight="1" spans="1:11">
      <c r="A351" s="88" t="s">
        <v>1138</v>
      </c>
      <c r="B351" s="47"/>
      <c r="C351" s="47"/>
      <c r="D351" s="107"/>
      <c r="E351" s="90" t="s">
        <v>1139</v>
      </c>
      <c r="F351" s="90" t="s">
        <v>1140</v>
      </c>
      <c r="G351" s="89">
        <v>1</v>
      </c>
      <c r="H351" s="89" t="s">
        <v>84</v>
      </c>
      <c r="I351" s="108"/>
      <c r="J351" s="89">
        <f t="shared" si="13"/>
        <v>0</v>
      </c>
      <c r="K351" s="89" t="s">
        <v>85</v>
      </c>
    </row>
    <row r="352" s="75" customFormat="1" customHeight="1" spans="1:11">
      <c r="A352" s="88" t="s">
        <v>1141</v>
      </c>
      <c r="B352" s="47"/>
      <c r="C352" s="89" t="s">
        <v>1142</v>
      </c>
      <c r="D352" s="89" t="s">
        <v>1143</v>
      </c>
      <c r="E352" s="90"/>
      <c r="F352" s="90" t="s">
        <v>1144</v>
      </c>
      <c r="G352" s="89">
        <v>1</v>
      </c>
      <c r="H352" s="89" t="s">
        <v>84</v>
      </c>
      <c r="I352" s="108"/>
      <c r="J352" s="89">
        <f t="shared" si="13"/>
        <v>0</v>
      </c>
      <c r="K352" s="89" t="s">
        <v>85</v>
      </c>
    </row>
    <row r="353" s="75" customFormat="1" customHeight="1" spans="1:11">
      <c r="A353" s="88" t="s">
        <v>1145</v>
      </c>
      <c r="B353" s="47"/>
      <c r="C353" s="47"/>
      <c r="D353" s="89" t="s">
        <v>1146</v>
      </c>
      <c r="E353" s="90"/>
      <c r="F353" s="90" t="s">
        <v>1147</v>
      </c>
      <c r="G353" s="89">
        <v>1</v>
      </c>
      <c r="H353" s="89" t="s">
        <v>84</v>
      </c>
      <c r="I353" s="108"/>
      <c r="J353" s="89">
        <f t="shared" si="13"/>
        <v>0</v>
      </c>
      <c r="K353" s="89" t="s">
        <v>85</v>
      </c>
    </row>
    <row r="354" s="75" customFormat="1" customHeight="1" spans="1:11">
      <c r="A354" s="88" t="s">
        <v>1148</v>
      </c>
      <c r="B354" s="47"/>
      <c r="C354" s="47"/>
      <c r="D354" s="89" t="s">
        <v>1149</v>
      </c>
      <c r="E354" s="90"/>
      <c r="F354" s="90" t="s">
        <v>1150</v>
      </c>
      <c r="G354" s="89">
        <v>1</v>
      </c>
      <c r="H354" s="89" t="s">
        <v>84</v>
      </c>
      <c r="I354" s="108"/>
      <c r="J354" s="89">
        <f t="shared" si="13"/>
        <v>0</v>
      </c>
      <c r="K354" s="89" t="s">
        <v>85</v>
      </c>
    </row>
    <row r="355" s="75" customFormat="1" customHeight="1" spans="1:11">
      <c r="A355" s="88" t="s">
        <v>1151</v>
      </c>
      <c r="B355" s="47"/>
      <c r="C355" s="47"/>
      <c r="D355" s="89" t="s">
        <v>1057</v>
      </c>
      <c r="E355" s="90"/>
      <c r="F355" s="90" t="s">
        <v>1152</v>
      </c>
      <c r="G355" s="89">
        <v>1</v>
      </c>
      <c r="H355" s="89" t="s">
        <v>84</v>
      </c>
      <c r="I355" s="108"/>
      <c r="J355" s="89">
        <f t="shared" si="13"/>
        <v>0</v>
      </c>
      <c r="K355" s="89" t="s">
        <v>85</v>
      </c>
    </row>
    <row r="356" s="75" customFormat="1" customHeight="1" spans="1:11">
      <c r="A356" s="88" t="s">
        <v>1153</v>
      </c>
      <c r="B356" s="47"/>
      <c r="C356" s="47"/>
      <c r="D356" s="89" t="s">
        <v>1154</v>
      </c>
      <c r="E356" s="90" t="s">
        <v>1155</v>
      </c>
      <c r="F356" s="90" t="s">
        <v>1156</v>
      </c>
      <c r="G356" s="89">
        <v>1</v>
      </c>
      <c r="H356" s="89" t="s">
        <v>84</v>
      </c>
      <c r="I356" s="108"/>
      <c r="J356" s="89">
        <f t="shared" si="13"/>
        <v>0</v>
      </c>
      <c r="K356" s="89" t="s">
        <v>85</v>
      </c>
    </row>
    <row r="357" s="75" customFormat="1" customHeight="1" spans="1:11">
      <c r="A357" s="88" t="s">
        <v>1157</v>
      </c>
      <c r="B357" s="47"/>
      <c r="C357" s="47"/>
      <c r="D357" s="107"/>
      <c r="E357" s="90" t="s">
        <v>1158</v>
      </c>
      <c r="F357" s="90" t="s">
        <v>1159</v>
      </c>
      <c r="G357" s="89">
        <v>1</v>
      </c>
      <c r="H357" s="89" t="s">
        <v>84</v>
      </c>
      <c r="I357" s="108"/>
      <c r="J357" s="89">
        <f t="shared" si="13"/>
        <v>0</v>
      </c>
      <c r="K357" s="89" t="s">
        <v>85</v>
      </c>
    </row>
    <row r="358" s="75" customFormat="1" customHeight="1" spans="1:11">
      <c r="A358" s="88" t="s">
        <v>1160</v>
      </c>
      <c r="B358" s="47"/>
      <c r="C358" s="47"/>
      <c r="D358" s="107"/>
      <c r="E358" s="90" t="s">
        <v>1161</v>
      </c>
      <c r="F358" s="90" t="s">
        <v>1162</v>
      </c>
      <c r="G358" s="89">
        <v>1</v>
      </c>
      <c r="H358" s="89" t="s">
        <v>84</v>
      </c>
      <c r="I358" s="108"/>
      <c r="J358" s="89">
        <f t="shared" si="13"/>
        <v>0</v>
      </c>
      <c r="K358" s="89" t="s">
        <v>85</v>
      </c>
    </row>
    <row r="359" s="75" customFormat="1" customHeight="1" spans="1:11">
      <c r="A359" s="88" t="s">
        <v>1163</v>
      </c>
      <c r="B359" s="47"/>
      <c r="C359" s="47"/>
      <c r="D359" s="107"/>
      <c r="E359" s="90" t="s">
        <v>1164</v>
      </c>
      <c r="F359" s="90" t="s">
        <v>1165</v>
      </c>
      <c r="G359" s="89">
        <v>1</v>
      </c>
      <c r="H359" s="89" t="s">
        <v>84</v>
      </c>
      <c r="I359" s="108"/>
      <c r="J359" s="89">
        <f t="shared" si="13"/>
        <v>0</v>
      </c>
      <c r="K359" s="89" t="s">
        <v>85</v>
      </c>
    </row>
    <row r="360" s="75" customFormat="1" customHeight="1" spans="1:11">
      <c r="A360" s="88" t="s">
        <v>1166</v>
      </c>
      <c r="B360" s="47"/>
      <c r="C360" s="89" t="s">
        <v>1167</v>
      </c>
      <c r="D360" s="89" t="s">
        <v>1155</v>
      </c>
      <c r="E360" s="90"/>
      <c r="F360" s="90" t="s">
        <v>1168</v>
      </c>
      <c r="G360" s="89">
        <v>1</v>
      </c>
      <c r="H360" s="89" t="s">
        <v>84</v>
      </c>
      <c r="I360" s="108"/>
      <c r="J360" s="89">
        <f t="shared" si="13"/>
        <v>0</v>
      </c>
      <c r="K360" s="89" t="s">
        <v>85</v>
      </c>
    </row>
    <row r="361" s="75" customFormat="1" customHeight="1" spans="1:11">
      <c r="A361" s="88" t="s">
        <v>1169</v>
      </c>
      <c r="B361" s="47"/>
      <c r="C361" s="47"/>
      <c r="D361" s="89" t="s">
        <v>1170</v>
      </c>
      <c r="E361" s="90"/>
      <c r="F361" s="90" t="s">
        <v>1171</v>
      </c>
      <c r="G361" s="89">
        <v>1</v>
      </c>
      <c r="H361" s="89" t="s">
        <v>84</v>
      </c>
      <c r="I361" s="108"/>
      <c r="J361" s="89">
        <f t="shared" si="13"/>
        <v>0</v>
      </c>
      <c r="K361" s="89" t="s">
        <v>85</v>
      </c>
    </row>
    <row r="362" s="75" customFormat="1" customHeight="1" spans="1:11">
      <c r="A362" s="88" t="s">
        <v>1172</v>
      </c>
      <c r="B362" s="47"/>
      <c r="C362" s="47"/>
      <c r="D362" s="89" t="s">
        <v>1173</v>
      </c>
      <c r="E362" s="90" t="s">
        <v>1174</v>
      </c>
      <c r="F362" s="90" t="s">
        <v>1175</v>
      </c>
      <c r="G362" s="89">
        <v>1</v>
      </c>
      <c r="H362" s="89" t="s">
        <v>84</v>
      </c>
      <c r="I362" s="108"/>
      <c r="J362" s="89">
        <f t="shared" si="13"/>
        <v>0</v>
      </c>
      <c r="K362" s="89" t="s">
        <v>85</v>
      </c>
    </row>
    <row r="363" s="75" customFormat="1" customHeight="1" spans="1:11">
      <c r="A363" s="88" t="s">
        <v>1176</v>
      </c>
      <c r="B363" s="47"/>
      <c r="C363" s="89" t="s">
        <v>711</v>
      </c>
      <c r="D363" s="89" t="s">
        <v>1177</v>
      </c>
      <c r="E363" s="90"/>
      <c r="F363" s="90" t="s">
        <v>1178</v>
      </c>
      <c r="G363" s="89">
        <v>1</v>
      </c>
      <c r="H363" s="89" t="s">
        <v>84</v>
      </c>
      <c r="I363" s="108"/>
      <c r="J363" s="89">
        <f t="shared" si="13"/>
        <v>0</v>
      </c>
      <c r="K363" s="89" t="s">
        <v>85</v>
      </c>
    </row>
    <row r="364" s="75" customFormat="1" customHeight="1" spans="1:11">
      <c r="A364" s="88" t="s">
        <v>1179</v>
      </c>
      <c r="B364" s="47"/>
      <c r="C364" s="47"/>
      <c r="D364" s="89" t="s">
        <v>1180</v>
      </c>
      <c r="E364" s="90" t="s">
        <v>1181</v>
      </c>
      <c r="F364" s="90" t="s">
        <v>1182</v>
      </c>
      <c r="G364" s="89">
        <v>1</v>
      </c>
      <c r="H364" s="89" t="s">
        <v>84</v>
      </c>
      <c r="I364" s="108"/>
      <c r="J364" s="89">
        <f t="shared" si="13"/>
        <v>0</v>
      </c>
      <c r="K364" s="89" t="s">
        <v>85</v>
      </c>
    </row>
    <row r="365" s="75" customFormat="1" customHeight="1" spans="1:11">
      <c r="A365" s="88" t="s">
        <v>1183</v>
      </c>
      <c r="B365" s="47"/>
      <c r="C365" s="47"/>
      <c r="D365" s="107"/>
      <c r="E365" s="90" t="s">
        <v>1184</v>
      </c>
      <c r="F365" s="90" t="s">
        <v>1185</v>
      </c>
      <c r="G365" s="89">
        <v>1</v>
      </c>
      <c r="H365" s="89" t="s">
        <v>84</v>
      </c>
      <c r="I365" s="108"/>
      <c r="J365" s="89">
        <f t="shared" si="13"/>
        <v>0</v>
      </c>
      <c r="K365" s="89" t="s">
        <v>85</v>
      </c>
    </row>
    <row r="366" s="75" customFormat="1" customHeight="1" spans="1:11">
      <c r="A366" s="81" t="s">
        <v>47</v>
      </c>
      <c r="B366" s="81" t="s">
        <v>42</v>
      </c>
      <c r="C366" s="64"/>
      <c r="D366" s="82"/>
      <c r="E366" s="82"/>
      <c r="F366" s="82"/>
      <c r="G366" s="83"/>
      <c r="H366" s="83"/>
      <c r="I366" s="99"/>
      <c r="J366" s="101">
        <f>J367+J393+J482+J518+J526</f>
        <v>0</v>
      </c>
      <c r="K366" s="101"/>
    </row>
    <row r="367" s="75" customFormat="1" customHeight="1" spans="1:11">
      <c r="A367" s="85">
        <v>1</v>
      </c>
      <c r="B367" s="85" t="s">
        <v>1186</v>
      </c>
      <c r="C367" s="56"/>
      <c r="D367" s="86"/>
      <c r="E367" s="86"/>
      <c r="F367" s="86"/>
      <c r="G367" s="87"/>
      <c r="H367" s="87"/>
      <c r="I367" s="102"/>
      <c r="J367" s="100">
        <f>J368+J369+J370+J371+J372+J373+J375+J374+J376+J378+J377+J379+J380+J381+J382+J383+J385+J386+J384+J387+J388+J389+J390+J391+J392</f>
        <v>0</v>
      </c>
      <c r="K367" s="103"/>
    </row>
    <row r="368" s="75" customFormat="1" customHeight="1" spans="1:11">
      <c r="A368" s="88" t="s">
        <v>11</v>
      </c>
      <c r="B368" s="80" t="s">
        <v>1186</v>
      </c>
      <c r="C368" s="89" t="s">
        <v>1180</v>
      </c>
      <c r="D368" s="89" t="s">
        <v>1187</v>
      </c>
      <c r="E368" s="90"/>
      <c r="F368" s="90" t="s">
        <v>1188</v>
      </c>
      <c r="G368" s="89">
        <v>1</v>
      </c>
      <c r="H368" s="89" t="s">
        <v>84</v>
      </c>
      <c r="I368" s="108"/>
      <c r="J368" s="89">
        <f>G368*I368</f>
        <v>0</v>
      </c>
      <c r="K368" s="89" t="s">
        <v>85</v>
      </c>
    </row>
    <row r="369" s="75" customFormat="1" customHeight="1" spans="1:11">
      <c r="A369" s="88" t="s">
        <v>14</v>
      </c>
      <c r="B369" s="47"/>
      <c r="C369" s="47"/>
      <c r="D369" s="89" t="s">
        <v>1189</v>
      </c>
      <c r="E369" s="90"/>
      <c r="F369" s="90" t="s">
        <v>1190</v>
      </c>
      <c r="G369" s="89">
        <v>1</v>
      </c>
      <c r="H369" s="89" t="s">
        <v>84</v>
      </c>
      <c r="I369" s="108"/>
      <c r="J369" s="89">
        <f t="shared" ref="J369:J392" si="14">G369*I369</f>
        <v>0</v>
      </c>
      <c r="K369" s="89" t="s">
        <v>85</v>
      </c>
    </row>
    <row r="370" s="75" customFormat="1" customHeight="1" spans="1:11">
      <c r="A370" s="88" t="s">
        <v>17</v>
      </c>
      <c r="B370" s="47"/>
      <c r="C370" s="47"/>
      <c r="D370" s="89" t="s">
        <v>1191</v>
      </c>
      <c r="E370" s="90"/>
      <c r="F370" s="90" t="s">
        <v>1192</v>
      </c>
      <c r="G370" s="89">
        <v>1</v>
      </c>
      <c r="H370" s="89" t="s">
        <v>84</v>
      </c>
      <c r="I370" s="108"/>
      <c r="J370" s="89">
        <f t="shared" si="14"/>
        <v>0</v>
      </c>
      <c r="K370" s="89" t="s">
        <v>85</v>
      </c>
    </row>
    <row r="371" s="75" customFormat="1" customHeight="1" spans="1:11">
      <c r="A371" s="88" t="s">
        <v>20</v>
      </c>
      <c r="B371" s="47"/>
      <c r="C371" s="47"/>
      <c r="D371" s="89" t="s">
        <v>1193</v>
      </c>
      <c r="E371" s="90"/>
      <c r="F371" s="90" t="s">
        <v>1194</v>
      </c>
      <c r="G371" s="89">
        <v>1</v>
      </c>
      <c r="H371" s="89" t="s">
        <v>84</v>
      </c>
      <c r="I371" s="108"/>
      <c r="J371" s="89">
        <f t="shared" si="14"/>
        <v>0</v>
      </c>
      <c r="K371" s="89" t="s">
        <v>85</v>
      </c>
    </row>
    <row r="372" s="75" customFormat="1" customHeight="1" spans="1:11">
      <c r="A372" s="88" t="s">
        <v>23</v>
      </c>
      <c r="B372" s="47"/>
      <c r="C372" s="47"/>
      <c r="D372" s="89" t="s">
        <v>1195</v>
      </c>
      <c r="E372" s="90"/>
      <c r="F372" s="90" t="s">
        <v>1196</v>
      </c>
      <c r="G372" s="89">
        <v>1</v>
      </c>
      <c r="H372" s="89" t="s">
        <v>84</v>
      </c>
      <c r="I372" s="108"/>
      <c r="J372" s="89">
        <f t="shared" si="14"/>
        <v>0</v>
      </c>
      <c r="K372" s="89" t="s">
        <v>85</v>
      </c>
    </row>
    <row r="373" s="75" customFormat="1" customHeight="1" spans="1:11">
      <c r="A373" s="88" t="s">
        <v>26</v>
      </c>
      <c r="B373" s="47"/>
      <c r="C373" s="89" t="s">
        <v>1197</v>
      </c>
      <c r="D373" s="89"/>
      <c r="E373" s="90"/>
      <c r="F373" s="90" t="s">
        <v>1198</v>
      </c>
      <c r="G373" s="89">
        <v>1</v>
      </c>
      <c r="H373" s="89" t="s">
        <v>84</v>
      </c>
      <c r="I373" s="108"/>
      <c r="J373" s="89">
        <f t="shared" si="14"/>
        <v>0</v>
      </c>
      <c r="K373" s="89" t="s">
        <v>85</v>
      </c>
    </row>
    <row r="374" s="75" customFormat="1" customHeight="1" spans="1:11">
      <c r="A374" s="88" t="s">
        <v>29</v>
      </c>
      <c r="B374" s="47"/>
      <c r="C374" s="89" t="s">
        <v>1177</v>
      </c>
      <c r="D374" s="89"/>
      <c r="E374" s="90"/>
      <c r="F374" s="90" t="s">
        <v>1199</v>
      </c>
      <c r="G374" s="89">
        <v>1</v>
      </c>
      <c r="H374" s="89" t="s">
        <v>84</v>
      </c>
      <c r="I374" s="108"/>
      <c r="J374" s="89">
        <f t="shared" si="14"/>
        <v>0</v>
      </c>
      <c r="K374" s="89" t="s">
        <v>85</v>
      </c>
    </row>
    <row r="375" s="75" customFormat="1" customHeight="1" spans="1:11">
      <c r="A375" s="88" t="s">
        <v>32</v>
      </c>
      <c r="B375" s="47"/>
      <c r="C375" s="89" t="s">
        <v>1200</v>
      </c>
      <c r="D375" s="89"/>
      <c r="E375" s="90"/>
      <c r="F375" s="90" t="s">
        <v>1201</v>
      </c>
      <c r="G375" s="89">
        <v>1</v>
      </c>
      <c r="H375" s="89" t="s">
        <v>84</v>
      </c>
      <c r="I375" s="108"/>
      <c r="J375" s="89">
        <f t="shared" si="14"/>
        <v>0</v>
      </c>
      <c r="K375" s="89" t="s">
        <v>85</v>
      </c>
    </row>
    <row r="376" s="75" customFormat="1" customHeight="1" spans="1:11">
      <c r="A376" s="88" t="s">
        <v>35</v>
      </c>
      <c r="B376" s="47"/>
      <c r="C376" s="89" t="s">
        <v>1202</v>
      </c>
      <c r="D376" s="89"/>
      <c r="E376" s="90"/>
      <c r="F376" s="90" t="s">
        <v>1203</v>
      </c>
      <c r="G376" s="89">
        <v>1</v>
      </c>
      <c r="H376" s="89" t="s">
        <v>84</v>
      </c>
      <c r="I376" s="108"/>
      <c r="J376" s="89">
        <f t="shared" si="14"/>
        <v>0</v>
      </c>
      <c r="K376" s="89" t="s">
        <v>85</v>
      </c>
    </row>
    <row r="377" s="75" customFormat="1" customHeight="1" spans="1:11">
      <c r="A377" s="88" t="s">
        <v>38</v>
      </c>
      <c r="B377" s="47"/>
      <c r="C377" s="89" t="s">
        <v>1204</v>
      </c>
      <c r="D377" s="89" t="s">
        <v>1205</v>
      </c>
      <c r="E377" s="90"/>
      <c r="F377" s="90" t="s">
        <v>1206</v>
      </c>
      <c r="G377" s="89">
        <v>1</v>
      </c>
      <c r="H377" s="89" t="s">
        <v>84</v>
      </c>
      <c r="I377" s="108"/>
      <c r="J377" s="89">
        <f t="shared" si="14"/>
        <v>0</v>
      </c>
      <c r="K377" s="105" t="s">
        <v>92</v>
      </c>
    </row>
    <row r="378" s="75" customFormat="1" customHeight="1" spans="1:11">
      <c r="A378" s="88" t="s">
        <v>108</v>
      </c>
      <c r="B378" s="47"/>
      <c r="C378" s="47"/>
      <c r="D378" s="89" t="s">
        <v>1207</v>
      </c>
      <c r="E378" s="90"/>
      <c r="F378" s="90" t="s">
        <v>1208</v>
      </c>
      <c r="G378" s="89">
        <v>1</v>
      </c>
      <c r="H378" s="89" t="s">
        <v>84</v>
      </c>
      <c r="I378" s="108"/>
      <c r="J378" s="89">
        <f t="shared" si="14"/>
        <v>0</v>
      </c>
      <c r="K378" s="105" t="s">
        <v>92</v>
      </c>
    </row>
    <row r="379" s="75" customFormat="1" customHeight="1" spans="1:11">
      <c r="A379" s="88" t="s">
        <v>112</v>
      </c>
      <c r="B379" s="47"/>
      <c r="C379" s="47"/>
      <c r="D379" s="89" t="s">
        <v>1209</v>
      </c>
      <c r="E379" s="90"/>
      <c r="F379" s="90" t="s">
        <v>1210</v>
      </c>
      <c r="G379" s="89">
        <v>1</v>
      </c>
      <c r="H379" s="89" t="s">
        <v>84</v>
      </c>
      <c r="I379" s="108"/>
      <c r="J379" s="89">
        <f t="shared" si="14"/>
        <v>0</v>
      </c>
      <c r="K379" s="105" t="s">
        <v>92</v>
      </c>
    </row>
    <row r="380" s="75" customFormat="1" customHeight="1" spans="1:11">
      <c r="A380" s="88" t="s">
        <v>115</v>
      </c>
      <c r="B380" s="47"/>
      <c r="C380" s="47"/>
      <c r="D380" s="89" t="s">
        <v>1211</v>
      </c>
      <c r="E380" s="90"/>
      <c r="F380" s="90" t="s">
        <v>1212</v>
      </c>
      <c r="G380" s="89">
        <v>1</v>
      </c>
      <c r="H380" s="89" t="s">
        <v>84</v>
      </c>
      <c r="I380" s="108"/>
      <c r="J380" s="89">
        <f t="shared" si="14"/>
        <v>0</v>
      </c>
      <c r="K380" s="105" t="s">
        <v>92</v>
      </c>
    </row>
    <row r="381" s="75" customFormat="1" customHeight="1" spans="1:11">
      <c r="A381" s="88" t="s">
        <v>118</v>
      </c>
      <c r="B381" s="47"/>
      <c r="C381" s="47"/>
      <c r="D381" s="89" t="s">
        <v>1213</v>
      </c>
      <c r="E381" s="90"/>
      <c r="F381" s="90" t="s">
        <v>1214</v>
      </c>
      <c r="G381" s="89">
        <v>1</v>
      </c>
      <c r="H381" s="89" t="s">
        <v>84</v>
      </c>
      <c r="I381" s="108"/>
      <c r="J381" s="89">
        <f t="shared" si="14"/>
        <v>0</v>
      </c>
      <c r="K381" s="105" t="s">
        <v>92</v>
      </c>
    </row>
    <row r="382" s="75" customFormat="1" customHeight="1" spans="1:11">
      <c r="A382" s="88" t="s">
        <v>121</v>
      </c>
      <c r="B382" s="47"/>
      <c r="C382" s="47"/>
      <c r="D382" s="89" t="s">
        <v>1215</v>
      </c>
      <c r="E382" s="90"/>
      <c r="F382" s="90" t="s">
        <v>1216</v>
      </c>
      <c r="G382" s="89">
        <v>1</v>
      </c>
      <c r="H382" s="89" t="s">
        <v>84</v>
      </c>
      <c r="I382" s="108"/>
      <c r="J382" s="89">
        <f t="shared" si="14"/>
        <v>0</v>
      </c>
      <c r="K382" s="105" t="s">
        <v>92</v>
      </c>
    </row>
    <row r="383" s="75" customFormat="1" customHeight="1" spans="1:11">
      <c r="A383" s="88" t="s">
        <v>124</v>
      </c>
      <c r="B383" s="47"/>
      <c r="C383" s="47"/>
      <c r="D383" s="89" t="s">
        <v>1217</v>
      </c>
      <c r="E383" s="90"/>
      <c r="F383" s="90" t="s">
        <v>1218</v>
      </c>
      <c r="G383" s="89">
        <v>1</v>
      </c>
      <c r="H383" s="89" t="s">
        <v>84</v>
      </c>
      <c r="I383" s="108"/>
      <c r="J383" s="89">
        <f t="shared" si="14"/>
        <v>0</v>
      </c>
      <c r="K383" s="105" t="s">
        <v>92</v>
      </c>
    </row>
    <row r="384" s="75" customFormat="1" customHeight="1" spans="1:11">
      <c r="A384" s="88" t="s">
        <v>127</v>
      </c>
      <c r="B384" s="47"/>
      <c r="C384" s="47"/>
      <c r="D384" s="89" t="s">
        <v>1219</v>
      </c>
      <c r="E384" s="90"/>
      <c r="F384" s="90" t="s">
        <v>1220</v>
      </c>
      <c r="G384" s="89">
        <v>1</v>
      </c>
      <c r="H384" s="89" t="s">
        <v>84</v>
      </c>
      <c r="I384" s="108"/>
      <c r="J384" s="89">
        <f t="shared" si="14"/>
        <v>0</v>
      </c>
      <c r="K384" s="105" t="s">
        <v>92</v>
      </c>
    </row>
    <row r="385" s="75" customFormat="1" customHeight="1" spans="1:11">
      <c r="A385" s="88" t="s">
        <v>130</v>
      </c>
      <c r="B385" s="47"/>
      <c r="C385" s="47"/>
      <c r="D385" s="89" t="s">
        <v>1221</v>
      </c>
      <c r="E385" s="90"/>
      <c r="F385" s="90" t="s">
        <v>1222</v>
      </c>
      <c r="G385" s="89">
        <v>1</v>
      </c>
      <c r="H385" s="89" t="s">
        <v>84</v>
      </c>
      <c r="I385" s="108"/>
      <c r="J385" s="89">
        <f t="shared" si="14"/>
        <v>0</v>
      </c>
      <c r="K385" s="105" t="s">
        <v>92</v>
      </c>
    </row>
    <row r="386" s="75" customFormat="1" customHeight="1" spans="1:11">
      <c r="A386" s="88" t="s">
        <v>134</v>
      </c>
      <c r="B386" s="47"/>
      <c r="C386" s="47"/>
      <c r="D386" s="89" t="s">
        <v>1223</v>
      </c>
      <c r="E386" s="90"/>
      <c r="F386" s="90" t="s">
        <v>1224</v>
      </c>
      <c r="G386" s="89">
        <v>1</v>
      </c>
      <c r="H386" s="89" t="s">
        <v>84</v>
      </c>
      <c r="I386" s="108"/>
      <c r="J386" s="89">
        <f t="shared" si="14"/>
        <v>0</v>
      </c>
      <c r="K386" s="105" t="s">
        <v>92</v>
      </c>
    </row>
    <row r="387" s="75" customFormat="1" customHeight="1" spans="1:11">
      <c r="A387" s="88" t="s">
        <v>137</v>
      </c>
      <c r="B387" s="47"/>
      <c r="C387" s="47"/>
      <c r="D387" s="89" t="s">
        <v>1225</v>
      </c>
      <c r="E387" s="90"/>
      <c r="F387" s="90" t="s">
        <v>1226</v>
      </c>
      <c r="G387" s="89">
        <v>1</v>
      </c>
      <c r="H387" s="89" t="s">
        <v>84</v>
      </c>
      <c r="I387" s="108"/>
      <c r="J387" s="89">
        <f t="shared" si="14"/>
        <v>0</v>
      </c>
      <c r="K387" s="105" t="s">
        <v>92</v>
      </c>
    </row>
    <row r="388" s="75" customFormat="1" customHeight="1" spans="1:11">
      <c r="A388" s="88" t="s">
        <v>141</v>
      </c>
      <c r="B388" s="47"/>
      <c r="C388" s="47"/>
      <c r="D388" s="89" t="s">
        <v>1227</v>
      </c>
      <c r="E388" s="90"/>
      <c r="F388" s="90" t="s">
        <v>1228</v>
      </c>
      <c r="G388" s="89">
        <v>1</v>
      </c>
      <c r="H388" s="89" t="s">
        <v>84</v>
      </c>
      <c r="I388" s="108"/>
      <c r="J388" s="89">
        <f t="shared" si="14"/>
        <v>0</v>
      </c>
      <c r="K388" s="105" t="s">
        <v>92</v>
      </c>
    </row>
    <row r="389" s="75" customFormat="1" customHeight="1" spans="1:11">
      <c r="A389" s="88" t="s">
        <v>144</v>
      </c>
      <c r="B389" s="47"/>
      <c r="C389" s="47"/>
      <c r="D389" s="89" t="s">
        <v>1229</v>
      </c>
      <c r="E389" s="90"/>
      <c r="F389" s="90" t="s">
        <v>1230</v>
      </c>
      <c r="G389" s="89">
        <v>1</v>
      </c>
      <c r="H389" s="89" t="s">
        <v>84</v>
      </c>
      <c r="I389" s="108"/>
      <c r="J389" s="89">
        <f t="shared" si="14"/>
        <v>0</v>
      </c>
      <c r="K389" s="105" t="s">
        <v>92</v>
      </c>
    </row>
    <row r="390" s="75" customFormat="1" customHeight="1" spans="1:11">
      <c r="A390" s="88" t="s">
        <v>147</v>
      </c>
      <c r="B390" s="47"/>
      <c r="C390" s="47"/>
      <c r="D390" s="89" t="s">
        <v>1231</v>
      </c>
      <c r="E390" s="90"/>
      <c r="F390" s="90" t="s">
        <v>1232</v>
      </c>
      <c r="G390" s="89">
        <v>1</v>
      </c>
      <c r="H390" s="89" t="s">
        <v>84</v>
      </c>
      <c r="I390" s="108"/>
      <c r="J390" s="89">
        <f t="shared" si="14"/>
        <v>0</v>
      </c>
      <c r="K390" s="105" t="s">
        <v>92</v>
      </c>
    </row>
    <row r="391" s="75" customFormat="1" customHeight="1" spans="1:11">
      <c r="A391" s="88" t="s">
        <v>151</v>
      </c>
      <c r="B391" s="47"/>
      <c r="C391" s="89" t="s">
        <v>1233</v>
      </c>
      <c r="D391" s="89"/>
      <c r="E391" s="90"/>
      <c r="F391" s="90" t="s">
        <v>1234</v>
      </c>
      <c r="G391" s="89">
        <v>1</v>
      </c>
      <c r="H391" s="89" t="s">
        <v>84</v>
      </c>
      <c r="I391" s="108"/>
      <c r="J391" s="89">
        <f t="shared" si="14"/>
        <v>0</v>
      </c>
      <c r="K391" s="105" t="s">
        <v>92</v>
      </c>
    </row>
    <row r="392" s="75" customFormat="1" customHeight="1" spans="1:11">
      <c r="A392" s="88" t="s">
        <v>154</v>
      </c>
      <c r="B392" s="47"/>
      <c r="C392" s="89" t="s">
        <v>1235</v>
      </c>
      <c r="D392" s="89"/>
      <c r="E392" s="90"/>
      <c r="F392" s="90" t="s">
        <v>1236</v>
      </c>
      <c r="G392" s="89">
        <v>1</v>
      </c>
      <c r="H392" s="89" t="s">
        <v>84</v>
      </c>
      <c r="I392" s="108"/>
      <c r="J392" s="89">
        <f t="shared" si="14"/>
        <v>0</v>
      </c>
      <c r="K392" s="89" t="s">
        <v>85</v>
      </c>
    </row>
    <row r="393" s="75" customFormat="1" customHeight="1" spans="1:11">
      <c r="A393" s="85">
        <v>2</v>
      </c>
      <c r="B393" s="85" t="s">
        <v>1237</v>
      </c>
      <c r="C393" s="56"/>
      <c r="D393" s="86"/>
      <c r="E393" s="86"/>
      <c r="F393" s="86"/>
      <c r="G393" s="87"/>
      <c r="H393" s="87"/>
      <c r="I393" s="102"/>
      <c r="J393" s="100">
        <f>J394+J395+J396+J397+J399+J398+J400+J401+J402+J404+J403+J405+J406+J407+J409+J408+J410+J411+J412+J413+J414+J415+J416+J417+J418+J420+J419+J421+J422+J423+J424+J425+J426+J427+J428+J429+J430+J431+J432+J433+J434+J435+J436+J437+J438+J439+J440+J441+J442+J443+J444+J445+J446+J447+J448+J450+J449+J451+J452+J453+J454+J455+J456+J457+J458+J459+J460+J461+J463+J462+J464+J466+J465+J467+J468+J469+J470+J471+J472+J473+J474+J475+J476+J477+J478+J479+J480+J481</f>
        <v>0</v>
      </c>
      <c r="K393" s="103"/>
    </row>
    <row r="394" s="75" customFormat="1" customHeight="1" spans="1:11">
      <c r="A394" s="88" t="s">
        <v>237</v>
      </c>
      <c r="B394" s="80" t="s">
        <v>1237</v>
      </c>
      <c r="C394" s="89" t="s">
        <v>1238</v>
      </c>
      <c r="D394" s="89" t="s">
        <v>1239</v>
      </c>
      <c r="E394" s="90" t="s">
        <v>1240</v>
      </c>
      <c r="F394" s="90" t="s">
        <v>1241</v>
      </c>
      <c r="G394" s="89">
        <v>1</v>
      </c>
      <c r="H394" s="89" t="s">
        <v>84</v>
      </c>
      <c r="I394" s="108"/>
      <c r="J394" s="89">
        <f>G394*I394</f>
        <v>0</v>
      </c>
      <c r="K394" s="89" t="s">
        <v>85</v>
      </c>
    </row>
    <row r="395" s="75" customFormat="1" customHeight="1" spans="1:11">
      <c r="A395" s="88" t="s">
        <v>239</v>
      </c>
      <c r="B395" s="47"/>
      <c r="C395" s="47"/>
      <c r="D395" s="107"/>
      <c r="E395" s="90" t="s">
        <v>1239</v>
      </c>
      <c r="F395" s="90" t="s">
        <v>1242</v>
      </c>
      <c r="G395" s="89">
        <v>1</v>
      </c>
      <c r="H395" s="89" t="s">
        <v>84</v>
      </c>
      <c r="I395" s="108"/>
      <c r="J395" s="89">
        <f t="shared" ref="J395:J426" si="15">G395*I395</f>
        <v>0</v>
      </c>
      <c r="K395" s="89" t="s">
        <v>85</v>
      </c>
    </row>
    <row r="396" s="75" customFormat="1" customHeight="1" spans="1:11">
      <c r="A396" s="88" t="s">
        <v>241</v>
      </c>
      <c r="B396" s="47"/>
      <c r="C396" s="47"/>
      <c r="D396" s="107"/>
      <c r="E396" s="90" t="s">
        <v>1243</v>
      </c>
      <c r="F396" s="90" t="s">
        <v>1244</v>
      </c>
      <c r="G396" s="89">
        <v>1</v>
      </c>
      <c r="H396" s="89" t="s">
        <v>84</v>
      </c>
      <c r="I396" s="108"/>
      <c r="J396" s="89">
        <f t="shared" si="15"/>
        <v>0</v>
      </c>
      <c r="K396" s="89" t="s">
        <v>85</v>
      </c>
    </row>
    <row r="397" s="75" customFormat="1" customHeight="1" spans="1:11">
      <c r="A397" s="88" t="s">
        <v>244</v>
      </c>
      <c r="B397" s="47"/>
      <c r="C397" s="47"/>
      <c r="D397" s="89" t="s">
        <v>1245</v>
      </c>
      <c r="E397" s="90" t="s">
        <v>1246</v>
      </c>
      <c r="F397" s="90" t="s">
        <v>1247</v>
      </c>
      <c r="G397" s="89">
        <v>1</v>
      </c>
      <c r="H397" s="89" t="s">
        <v>84</v>
      </c>
      <c r="I397" s="108"/>
      <c r="J397" s="89">
        <f t="shared" si="15"/>
        <v>0</v>
      </c>
      <c r="K397" s="89" t="s">
        <v>85</v>
      </c>
    </row>
    <row r="398" s="75" customFormat="1" customHeight="1" spans="1:11">
      <c r="A398" s="88" t="s">
        <v>246</v>
      </c>
      <c r="B398" s="47"/>
      <c r="C398" s="47"/>
      <c r="D398" s="107"/>
      <c r="E398" s="90" t="s">
        <v>1248</v>
      </c>
      <c r="F398" s="90" t="s">
        <v>1249</v>
      </c>
      <c r="G398" s="89">
        <v>1</v>
      </c>
      <c r="H398" s="89" t="s">
        <v>84</v>
      </c>
      <c r="I398" s="108"/>
      <c r="J398" s="89">
        <f t="shared" si="15"/>
        <v>0</v>
      </c>
      <c r="K398" s="89" t="s">
        <v>85</v>
      </c>
    </row>
    <row r="399" s="75" customFormat="1" customHeight="1" spans="1:11">
      <c r="A399" s="88" t="s">
        <v>250</v>
      </c>
      <c r="B399" s="47"/>
      <c r="C399" s="47"/>
      <c r="D399" s="107"/>
      <c r="E399" s="90" t="s">
        <v>1250</v>
      </c>
      <c r="F399" s="90" t="s">
        <v>1251</v>
      </c>
      <c r="G399" s="89">
        <v>1</v>
      </c>
      <c r="H399" s="89" t="s">
        <v>84</v>
      </c>
      <c r="I399" s="108"/>
      <c r="J399" s="89">
        <f t="shared" si="15"/>
        <v>0</v>
      </c>
      <c r="K399" s="89" t="s">
        <v>85</v>
      </c>
    </row>
    <row r="400" s="75" customFormat="1" customHeight="1" spans="1:11">
      <c r="A400" s="88" t="s">
        <v>253</v>
      </c>
      <c r="B400" s="47"/>
      <c r="C400" s="47"/>
      <c r="D400" s="107"/>
      <c r="E400" s="90" t="s">
        <v>1252</v>
      </c>
      <c r="F400" s="90" t="s">
        <v>1253</v>
      </c>
      <c r="G400" s="89">
        <v>1</v>
      </c>
      <c r="H400" s="89" t="s">
        <v>84</v>
      </c>
      <c r="I400" s="108"/>
      <c r="J400" s="89">
        <f t="shared" si="15"/>
        <v>0</v>
      </c>
      <c r="K400" s="89" t="s">
        <v>85</v>
      </c>
    </row>
    <row r="401" s="75" customFormat="1" customHeight="1" spans="1:11">
      <c r="A401" s="88" t="s">
        <v>257</v>
      </c>
      <c r="B401" s="47"/>
      <c r="C401" s="47"/>
      <c r="D401" s="89" t="s">
        <v>1254</v>
      </c>
      <c r="E401" s="90" t="s">
        <v>1255</v>
      </c>
      <c r="F401" s="90" t="s">
        <v>1256</v>
      </c>
      <c r="G401" s="89">
        <v>1</v>
      </c>
      <c r="H401" s="89" t="s">
        <v>84</v>
      </c>
      <c r="I401" s="108"/>
      <c r="J401" s="89">
        <f t="shared" si="15"/>
        <v>0</v>
      </c>
      <c r="K401" s="89" t="s">
        <v>85</v>
      </c>
    </row>
    <row r="402" s="75" customFormat="1" customHeight="1" spans="1:11">
      <c r="A402" s="88" t="s">
        <v>260</v>
      </c>
      <c r="B402" s="47"/>
      <c r="C402" s="47"/>
      <c r="D402" s="107"/>
      <c r="E402" s="90" t="s">
        <v>1257</v>
      </c>
      <c r="F402" s="90" t="s">
        <v>1258</v>
      </c>
      <c r="G402" s="89">
        <v>1</v>
      </c>
      <c r="H402" s="89" t="s">
        <v>84</v>
      </c>
      <c r="I402" s="108"/>
      <c r="J402" s="89">
        <f t="shared" si="15"/>
        <v>0</v>
      </c>
      <c r="K402" s="89" t="s">
        <v>85</v>
      </c>
    </row>
    <row r="403" s="75" customFormat="1" customHeight="1" spans="1:11">
      <c r="A403" s="88" t="s">
        <v>263</v>
      </c>
      <c r="B403" s="47"/>
      <c r="C403" s="47"/>
      <c r="D403" s="107"/>
      <c r="E403" s="90" t="s">
        <v>1259</v>
      </c>
      <c r="F403" s="90" t="s">
        <v>1260</v>
      </c>
      <c r="G403" s="89">
        <v>1</v>
      </c>
      <c r="H403" s="89" t="s">
        <v>84</v>
      </c>
      <c r="I403" s="108"/>
      <c r="J403" s="89">
        <f t="shared" si="15"/>
        <v>0</v>
      </c>
      <c r="K403" s="89" t="s">
        <v>85</v>
      </c>
    </row>
    <row r="404" s="75" customFormat="1" customHeight="1" spans="1:11">
      <c r="A404" s="88" t="s">
        <v>266</v>
      </c>
      <c r="B404" s="47"/>
      <c r="C404" s="47"/>
      <c r="D404" s="89" t="s">
        <v>1261</v>
      </c>
      <c r="E404" s="90" t="s">
        <v>1262</v>
      </c>
      <c r="F404" s="90" t="s">
        <v>1263</v>
      </c>
      <c r="G404" s="89">
        <v>1</v>
      </c>
      <c r="H404" s="89" t="s">
        <v>84</v>
      </c>
      <c r="I404" s="108"/>
      <c r="J404" s="89">
        <f t="shared" si="15"/>
        <v>0</v>
      </c>
      <c r="K404" s="89" t="s">
        <v>85</v>
      </c>
    </row>
    <row r="405" s="75" customFormat="1" customHeight="1" spans="1:11">
      <c r="A405" s="88" t="s">
        <v>269</v>
      </c>
      <c r="B405" s="47"/>
      <c r="C405" s="47"/>
      <c r="D405" s="107"/>
      <c r="E405" s="90" t="s">
        <v>1264</v>
      </c>
      <c r="F405" s="90" t="s">
        <v>1265</v>
      </c>
      <c r="G405" s="89">
        <v>1</v>
      </c>
      <c r="H405" s="89" t="s">
        <v>84</v>
      </c>
      <c r="I405" s="108"/>
      <c r="J405" s="89">
        <f t="shared" si="15"/>
        <v>0</v>
      </c>
      <c r="K405" s="89" t="s">
        <v>85</v>
      </c>
    </row>
    <row r="406" s="75" customFormat="1" customHeight="1" spans="1:11">
      <c r="A406" s="88" t="s">
        <v>273</v>
      </c>
      <c r="B406" s="47"/>
      <c r="C406" s="47"/>
      <c r="D406" s="107"/>
      <c r="E406" s="90" t="s">
        <v>1266</v>
      </c>
      <c r="F406" s="90" t="s">
        <v>1267</v>
      </c>
      <c r="G406" s="89">
        <v>1</v>
      </c>
      <c r="H406" s="89" t="s">
        <v>84</v>
      </c>
      <c r="I406" s="108"/>
      <c r="J406" s="89">
        <f t="shared" si="15"/>
        <v>0</v>
      </c>
      <c r="K406" s="89" t="s">
        <v>85</v>
      </c>
    </row>
    <row r="407" s="75" customFormat="1" customHeight="1" spans="1:11">
      <c r="A407" s="88" t="s">
        <v>276</v>
      </c>
      <c r="B407" s="47"/>
      <c r="C407" s="47"/>
      <c r="D407" s="107"/>
      <c r="E407" s="90" t="s">
        <v>1268</v>
      </c>
      <c r="F407" s="90" t="s">
        <v>1269</v>
      </c>
      <c r="G407" s="89">
        <v>1</v>
      </c>
      <c r="H407" s="89" t="s">
        <v>84</v>
      </c>
      <c r="I407" s="108"/>
      <c r="J407" s="89">
        <f t="shared" si="15"/>
        <v>0</v>
      </c>
      <c r="K407" s="89" t="s">
        <v>85</v>
      </c>
    </row>
    <row r="408" s="75" customFormat="1" customHeight="1" spans="1:11">
      <c r="A408" s="88" t="s">
        <v>279</v>
      </c>
      <c r="B408" s="47"/>
      <c r="C408" s="47"/>
      <c r="D408" s="107"/>
      <c r="E408" s="90" t="s">
        <v>1270</v>
      </c>
      <c r="F408" s="90" t="s">
        <v>1271</v>
      </c>
      <c r="G408" s="89">
        <v>1</v>
      </c>
      <c r="H408" s="89" t="s">
        <v>84</v>
      </c>
      <c r="I408" s="108"/>
      <c r="J408" s="89">
        <f t="shared" si="15"/>
        <v>0</v>
      </c>
      <c r="K408" s="89" t="s">
        <v>85</v>
      </c>
    </row>
    <row r="409" s="75" customFormat="1" customHeight="1" spans="1:11">
      <c r="A409" s="88" t="s">
        <v>283</v>
      </c>
      <c r="B409" s="47"/>
      <c r="C409" s="47"/>
      <c r="D409" s="107"/>
      <c r="E409" s="90" t="s">
        <v>1272</v>
      </c>
      <c r="F409" s="90" t="s">
        <v>1273</v>
      </c>
      <c r="G409" s="89">
        <v>1</v>
      </c>
      <c r="H409" s="89" t="s">
        <v>84</v>
      </c>
      <c r="I409" s="108"/>
      <c r="J409" s="89">
        <f t="shared" si="15"/>
        <v>0</v>
      </c>
      <c r="K409" s="89" t="s">
        <v>85</v>
      </c>
    </row>
    <row r="410" s="75" customFormat="1" customHeight="1" spans="1:11">
      <c r="A410" s="88" t="s">
        <v>286</v>
      </c>
      <c r="B410" s="47"/>
      <c r="C410" s="47"/>
      <c r="D410" s="107"/>
      <c r="E410" s="90" t="s">
        <v>1274</v>
      </c>
      <c r="F410" s="90" t="s">
        <v>1275</v>
      </c>
      <c r="G410" s="89">
        <v>1</v>
      </c>
      <c r="H410" s="89" t="s">
        <v>84</v>
      </c>
      <c r="I410" s="108"/>
      <c r="J410" s="89">
        <f t="shared" si="15"/>
        <v>0</v>
      </c>
      <c r="K410" s="89" t="s">
        <v>85</v>
      </c>
    </row>
    <row r="411" s="75" customFormat="1" customHeight="1" spans="1:11">
      <c r="A411" s="88" t="s">
        <v>289</v>
      </c>
      <c r="B411" s="47"/>
      <c r="C411" s="47"/>
      <c r="D411" s="107"/>
      <c r="E411" s="90" t="s">
        <v>1276</v>
      </c>
      <c r="F411" s="90" t="s">
        <v>1277</v>
      </c>
      <c r="G411" s="89">
        <v>1</v>
      </c>
      <c r="H411" s="89" t="s">
        <v>84</v>
      </c>
      <c r="I411" s="108"/>
      <c r="J411" s="89">
        <f t="shared" si="15"/>
        <v>0</v>
      </c>
      <c r="K411" s="89" t="s">
        <v>85</v>
      </c>
    </row>
    <row r="412" s="75" customFormat="1" customHeight="1" spans="1:11">
      <c r="A412" s="88" t="s">
        <v>292</v>
      </c>
      <c r="B412" s="47"/>
      <c r="C412" s="47"/>
      <c r="D412" s="107"/>
      <c r="E412" s="90" t="s">
        <v>1278</v>
      </c>
      <c r="F412" s="90" t="s">
        <v>1279</v>
      </c>
      <c r="G412" s="89">
        <v>1</v>
      </c>
      <c r="H412" s="89" t="s">
        <v>84</v>
      </c>
      <c r="I412" s="108"/>
      <c r="J412" s="89">
        <f t="shared" si="15"/>
        <v>0</v>
      </c>
      <c r="K412" s="89" t="s">
        <v>85</v>
      </c>
    </row>
    <row r="413" s="75" customFormat="1" customHeight="1" spans="1:11">
      <c r="A413" s="88" t="s">
        <v>295</v>
      </c>
      <c r="B413" s="47"/>
      <c r="C413" s="47"/>
      <c r="D413" s="107"/>
      <c r="E413" s="90" t="s">
        <v>1280</v>
      </c>
      <c r="F413" s="90" t="s">
        <v>1281</v>
      </c>
      <c r="G413" s="89">
        <v>1</v>
      </c>
      <c r="H413" s="89" t="s">
        <v>84</v>
      </c>
      <c r="I413" s="108"/>
      <c r="J413" s="89">
        <f t="shared" si="15"/>
        <v>0</v>
      </c>
      <c r="K413" s="89" t="s">
        <v>85</v>
      </c>
    </row>
    <row r="414" s="75" customFormat="1" customHeight="1" spans="1:11">
      <c r="A414" s="88" t="s">
        <v>299</v>
      </c>
      <c r="B414" s="47"/>
      <c r="C414" s="47"/>
      <c r="D414" s="107"/>
      <c r="E414" s="90" t="s">
        <v>1282</v>
      </c>
      <c r="F414" s="90" t="s">
        <v>1283</v>
      </c>
      <c r="G414" s="89">
        <v>1</v>
      </c>
      <c r="H414" s="89" t="s">
        <v>84</v>
      </c>
      <c r="I414" s="108"/>
      <c r="J414" s="89">
        <f t="shared" si="15"/>
        <v>0</v>
      </c>
      <c r="K414" s="89" t="s">
        <v>85</v>
      </c>
    </row>
    <row r="415" s="75" customFormat="1" customHeight="1" spans="1:11">
      <c r="A415" s="88" t="s">
        <v>1284</v>
      </c>
      <c r="B415" s="47"/>
      <c r="C415" s="47"/>
      <c r="D415" s="107"/>
      <c r="E415" s="90" t="s">
        <v>1285</v>
      </c>
      <c r="F415" s="90" t="s">
        <v>1286</v>
      </c>
      <c r="G415" s="89">
        <v>1</v>
      </c>
      <c r="H415" s="89" t="s">
        <v>84</v>
      </c>
      <c r="I415" s="108"/>
      <c r="J415" s="89">
        <f t="shared" si="15"/>
        <v>0</v>
      </c>
      <c r="K415" s="89" t="s">
        <v>85</v>
      </c>
    </row>
    <row r="416" s="75" customFormat="1" customHeight="1" spans="1:11">
      <c r="A416" s="88" t="s">
        <v>1287</v>
      </c>
      <c r="B416" s="47"/>
      <c r="C416" s="47"/>
      <c r="D416" s="107"/>
      <c r="E416" s="90" t="s">
        <v>1288</v>
      </c>
      <c r="F416" s="90" t="s">
        <v>1289</v>
      </c>
      <c r="G416" s="89">
        <v>1</v>
      </c>
      <c r="H416" s="89" t="s">
        <v>84</v>
      </c>
      <c r="I416" s="108"/>
      <c r="J416" s="89">
        <f t="shared" si="15"/>
        <v>0</v>
      </c>
      <c r="K416" s="89" t="s">
        <v>85</v>
      </c>
    </row>
    <row r="417" s="75" customFormat="1" customHeight="1" spans="1:11">
      <c r="A417" s="88" t="s">
        <v>1290</v>
      </c>
      <c r="B417" s="47"/>
      <c r="C417" s="47"/>
      <c r="D417" s="107"/>
      <c r="E417" s="90" t="s">
        <v>1291</v>
      </c>
      <c r="F417" s="90" t="s">
        <v>1292</v>
      </c>
      <c r="G417" s="89">
        <v>1</v>
      </c>
      <c r="H417" s="89" t="s">
        <v>84</v>
      </c>
      <c r="I417" s="108"/>
      <c r="J417" s="89">
        <f t="shared" si="15"/>
        <v>0</v>
      </c>
      <c r="K417" s="89" t="s">
        <v>85</v>
      </c>
    </row>
    <row r="418" s="75" customFormat="1" customHeight="1" spans="1:11">
      <c r="A418" s="88" t="s">
        <v>1293</v>
      </c>
      <c r="B418" s="47"/>
      <c r="C418" s="47"/>
      <c r="D418" s="107"/>
      <c r="E418" s="90" t="s">
        <v>1294</v>
      </c>
      <c r="F418" s="90" t="s">
        <v>1295</v>
      </c>
      <c r="G418" s="89">
        <v>1</v>
      </c>
      <c r="H418" s="89" t="s">
        <v>84</v>
      </c>
      <c r="I418" s="108"/>
      <c r="J418" s="89">
        <f t="shared" si="15"/>
        <v>0</v>
      </c>
      <c r="K418" s="89" t="s">
        <v>85</v>
      </c>
    </row>
    <row r="419" s="75" customFormat="1" customHeight="1" spans="1:11">
      <c r="A419" s="88" t="s">
        <v>1296</v>
      </c>
      <c r="B419" s="47"/>
      <c r="C419" s="47"/>
      <c r="D419" s="89" t="s">
        <v>1297</v>
      </c>
      <c r="E419" s="90" t="s">
        <v>1298</v>
      </c>
      <c r="F419" s="90" t="s">
        <v>1299</v>
      </c>
      <c r="G419" s="89">
        <v>1</v>
      </c>
      <c r="H419" s="89" t="s">
        <v>84</v>
      </c>
      <c r="I419" s="108"/>
      <c r="J419" s="89">
        <f t="shared" si="15"/>
        <v>0</v>
      </c>
      <c r="K419" s="89" t="s">
        <v>85</v>
      </c>
    </row>
    <row r="420" s="75" customFormat="1" customHeight="1" spans="1:11">
      <c r="A420" s="88" t="s">
        <v>1300</v>
      </c>
      <c r="B420" s="47"/>
      <c r="C420" s="47"/>
      <c r="D420" s="107"/>
      <c r="E420" s="90" t="s">
        <v>1301</v>
      </c>
      <c r="F420" s="90" t="s">
        <v>1302</v>
      </c>
      <c r="G420" s="89">
        <v>1</v>
      </c>
      <c r="H420" s="89" t="s">
        <v>84</v>
      </c>
      <c r="I420" s="108"/>
      <c r="J420" s="89">
        <f t="shared" si="15"/>
        <v>0</v>
      </c>
      <c r="K420" s="89" t="s">
        <v>85</v>
      </c>
    </row>
    <row r="421" s="75" customFormat="1" customHeight="1" spans="1:11">
      <c r="A421" s="88" t="s">
        <v>1303</v>
      </c>
      <c r="B421" s="47"/>
      <c r="C421" s="47"/>
      <c r="D421" s="107"/>
      <c r="E421" s="90" t="s">
        <v>1304</v>
      </c>
      <c r="F421" s="90" t="s">
        <v>1305</v>
      </c>
      <c r="G421" s="89">
        <v>1</v>
      </c>
      <c r="H421" s="89" t="s">
        <v>84</v>
      </c>
      <c r="I421" s="108"/>
      <c r="J421" s="89">
        <f t="shared" si="15"/>
        <v>0</v>
      </c>
      <c r="K421" s="89" t="s">
        <v>85</v>
      </c>
    </row>
    <row r="422" s="75" customFormat="1" customHeight="1" spans="1:11">
      <c r="A422" s="88" t="s">
        <v>1306</v>
      </c>
      <c r="B422" s="47"/>
      <c r="C422" s="47"/>
      <c r="D422" s="107"/>
      <c r="E422" s="90" t="s">
        <v>1307</v>
      </c>
      <c r="F422" s="90" t="s">
        <v>1308</v>
      </c>
      <c r="G422" s="89">
        <v>1</v>
      </c>
      <c r="H422" s="89" t="s">
        <v>84</v>
      </c>
      <c r="I422" s="108"/>
      <c r="J422" s="89">
        <f t="shared" si="15"/>
        <v>0</v>
      </c>
      <c r="K422" s="89" t="s">
        <v>85</v>
      </c>
    </row>
    <row r="423" s="75" customFormat="1" customHeight="1" spans="1:11">
      <c r="A423" s="88" t="s">
        <v>1309</v>
      </c>
      <c r="B423" s="47"/>
      <c r="C423" s="47"/>
      <c r="D423" s="107"/>
      <c r="E423" s="90" t="s">
        <v>1310</v>
      </c>
      <c r="F423" s="90" t="s">
        <v>1311</v>
      </c>
      <c r="G423" s="89">
        <v>1</v>
      </c>
      <c r="H423" s="89" t="s">
        <v>84</v>
      </c>
      <c r="I423" s="108"/>
      <c r="J423" s="89">
        <f t="shared" si="15"/>
        <v>0</v>
      </c>
      <c r="K423" s="89" t="s">
        <v>85</v>
      </c>
    </row>
    <row r="424" s="75" customFormat="1" customHeight="1" spans="1:11">
      <c r="A424" s="88" t="s">
        <v>1312</v>
      </c>
      <c r="B424" s="47"/>
      <c r="C424" s="47"/>
      <c r="D424" s="107"/>
      <c r="E424" s="90" t="s">
        <v>1313</v>
      </c>
      <c r="F424" s="90" t="s">
        <v>1314</v>
      </c>
      <c r="G424" s="89">
        <v>1</v>
      </c>
      <c r="H424" s="89" t="s">
        <v>84</v>
      </c>
      <c r="I424" s="108"/>
      <c r="J424" s="89">
        <f t="shared" si="15"/>
        <v>0</v>
      </c>
      <c r="K424" s="89" t="s">
        <v>85</v>
      </c>
    </row>
    <row r="425" s="75" customFormat="1" customHeight="1" spans="1:11">
      <c r="A425" s="88" t="s">
        <v>1315</v>
      </c>
      <c r="B425" s="47"/>
      <c r="C425" s="47"/>
      <c r="D425" s="107"/>
      <c r="E425" s="90" t="s">
        <v>1316</v>
      </c>
      <c r="F425" s="90" t="s">
        <v>1317</v>
      </c>
      <c r="G425" s="89">
        <v>1</v>
      </c>
      <c r="H425" s="89" t="s">
        <v>84</v>
      </c>
      <c r="I425" s="108"/>
      <c r="J425" s="89">
        <f t="shared" si="15"/>
        <v>0</v>
      </c>
      <c r="K425" s="89" t="s">
        <v>85</v>
      </c>
    </row>
    <row r="426" s="75" customFormat="1" customHeight="1" spans="1:11">
      <c r="A426" s="88" t="s">
        <v>1318</v>
      </c>
      <c r="B426" s="47"/>
      <c r="C426" s="47"/>
      <c r="D426" s="107"/>
      <c r="E426" s="90" t="s">
        <v>1319</v>
      </c>
      <c r="F426" s="90" t="s">
        <v>1320</v>
      </c>
      <c r="G426" s="89">
        <v>1</v>
      </c>
      <c r="H426" s="89" t="s">
        <v>84</v>
      </c>
      <c r="I426" s="108"/>
      <c r="J426" s="89">
        <f t="shared" si="15"/>
        <v>0</v>
      </c>
      <c r="K426" s="89" t="s">
        <v>85</v>
      </c>
    </row>
    <row r="427" s="75" customFormat="1" customHeight="1" spans="1:11">
      <c r="A427" s="88" t="s">
        <v>1321</v>
      </c>
      <c r="B427" s="47"/>
      <c r="C427" s="47"/>
      <c r="D427" s="107"/>
      <c r="E427" s="90" t="s">
        <v>1322</v>
      </c>
      <c r="F427" s="90" t="s">
        <v>1323</v>
      </c>
      <c r="G427" s="89">
        <v>1</v>
      </c>
      <c r="H427" s="89" t="s">
        <v>84</v>
      </c>
      <c r="I427" s="108"/>
      <c r="J427" s="89">
        <f t="shared" ref="J427:J458" si="16">G427*I427</f>
        <v>0</v>
      </c>
      <c r="K427" s="89" t="s">
        <v>85</v>
      </c>
    </row>
    <row r="428" s="75" customFormat="1" customHeight="1" spans="1:11">
      <c r="A428" s="88" t="s">
        <v>1324</v>
      </c>
      <c r="B428" s="47"/>
      <c r="C428" s="47"/>
      <c r="D428" s="107"/>
      <c r="E428" s="90" t="s">
        <v>1325</v>
      </c>
      <c r="F428" s="90" t="s">
        <v>1326</v>
      </c>
      <c r="G428" s="89">
        <v>1</v>
      </c>
      <c r="H428" s="89" t="s">
        <v>84</v>
      </c>
      <c r="I428" s="108"/>
      <c r="J428" s="89">
        <f t="shared" si="16"/>
        <v>0</v>
      </c>
      <c r="K428" s="89" t="s">
        <v>85</v>
      </c>
    </row>
    <row r="429" s="75" customFormat="1" customHeight="1" spans="1:11">
      <c r="A429" s="88" t="s">
        <v>1327</v>
      </c>
      <c r="B429" s="47"/>
      <c r="C429" s="47"/>
      <c r="D429" s="89" t="s">
        <v>1328</v>
      </c>
      <c r="E429" s="90" t="s">
        <v>1329</v>
      </c>
      <c r="F429" s="90" t="s">
        <v>1330</v>
      </c>
      <c r="G429" s="89">
        <v>1</v>
      </c>
      <c r="H429" s="89" t="s">
        <v>84</v>
      </c>
      <c r="I429" s="108"/>
      <c r="J429" s="89">
        <f t="shared" si="16"/>
        <v>0</v>
      </c>
      <c r="K429" s="89" t="s">
        <v>85</v>
      </c>
    </row>
    <row r="430" s="75" customFormat="1" customHeight="1" spans="1:11">
      <c r="A430" s="88" t="s">
        <v>1331</v>
      </c>
      <c r="B430" s="47"/>
      <c r="C430" s="47"/>
      <c r="D430" s="107"/>
      <c r="E430" s="90" t="s">
        <v>1332</v>
      </c>
      <c r="F430" s="90" t="s">
        <v>1333</v>
      </c>
      <c r="G430" s="89">
        <v>1</v>
      </c>
      <c r="H430" s="89" t="s">
        <v>84</v>
      </c>
      <c r="I430" s="108"/>
      <c r="J430" s="89">
        <f t="shared" si="16"/>
        <v>0</v>
      </c>
      <c r="K430" s="89" t="s">
        <v>85</v>
      </c>
    </row>
    <row r="431" s="75" customFormat="1" customHeight="1" spans="1:11">
      <c r="A431" s="88" t="s">
        <v>1334</v>
      </c>
      <c r="B431" s="47"/>
      <c r="C431" s="47"/>
      <c r="D431" s="107"/>
      <c r="E431" s="90" t="s">
        <v>1335</v>
      </c>
      <c r="F431" s="90" t="s">
        <v>1336</v>
      </c>
      <c r="G431" s="89">
        <v>1</v>
      </c>
      <c r="H431" s="89" t="s">
        <v>84</v>
      </c>
      <c r="I431" s="108"/>
      <c r="J431" s="89">
        <f t="shared" si="16"/>
        <v>0</v>
      </c>
      <c r="K431" s="89" t="s">
        <v>85</v>
      </c>
    </row>
    <row r="432" s="75" customFormat="1" customHeight="1" spans="1:11">
      <c r="A432" s="88" t="s">
        <v>1337</v>
      </c>
      <c r="B432" s="47"/>
      <c r="C432" s="47"/>
      <c r="D432" s="107"/>
      <c r="E432" s="90" t="s">
        <v>1338</v>
      </c>
      <c r="F432" s="90" t="s">
        <v>1339</v>
      </c>
      <c r="G432" s="89">
        <v>1</v>
      </c>
      <c r="H432" s="89" t="s">
        <v>84</v>
      </c>
      <c r="I432" s="108"/>
      <c r="J432" s="89">
        <f t="shared" si="16"/>
        <v>0</v>
      </c>
      <c r="K432" s="89" t="s">
        <v>85</v>
      </c>
    </row>
    <row r="433" s="75" customFormat="1" customHeight="1" spans="1:11">
      <c r="A433" s="88" t="s">
        <v>1340</v>
      </c>
      <c r="B433" s="47"/>
      <c r="C433" s="47"/>
      <c r="D433" s="107"/>
      <c r="E433" s="90" t="s">
        <v>1341</v>
      </c>
      <c r="F433" s="90" t="s">
        <v>1342</v>
      </c>
      <c r="G433" s="89">
        <v>1</v>
      </c>
      <c r="H433" s="89" t="s">
        <v>84</v>
      </c>
      <c r="I433" s="108"/>
      <c r="J433" s="89">
        <f t="shared" si="16"/>
        <v>0</v>
      </c>
      <c r="K433" s="89" t="s">
        <v>85</v>
      </c>
    </row>
    <row r="434" s="75" customFormat="1" customHeight="1" spans="1:11">
      <c r="A434" s="88" t="s">
        <v>1343</v>
      </c>
      <c r="B434" s="47"/>
      <c r="C434" s="47"/>
      <c r="D434" s="107"/>
      <c r="E434" s="90" t="s">
        <v>1344</v>
      </c>
      <c r="F434" s="90" t="s">
        <v>1345</v>
      </c>
      <c r="G434" s="110">
        <v>1</v>
      </c>
      <c r="H434" s="110" t="s">
        <v>84</v>
      </c>
      <c r="I434" s="108"/>
      <c r="J434" s="110">
        <f t="shared" si="16"/>
        <v>0</v>
      </c>
      <c r="K434" s="110" t="s">
        <v>85</v>
      </c>
    </row>
    <row r="435" s="75" customFormat="1" customHeight="1" spans="1:11">
      <c r="A435" s="88" t="s">
        <v>1346</v>
      </c>
      <c r="B435" s="47"/>
      <c r="C435" s="47"/>
      <c r="D435" s="107"/>
      <c r="E435" s="90" t="s">
        <v>1347</v>
      </c>
      <c r="F435" s="90" t="s">
        <v>1348</v>
      </c>
      <c r="G435" s="89">
        <v>1</v>
      </c>
      <c r="H435" s="89" t="s">
        <v>84</v>
      </c>
      <c r="I435" s="108"/>
      <c r="J435" s="89">
        <f t="shared" si="16"/>
        <v>0</v>
      </c>
      <c r="K435" s="89" t="s">
        <v>85</v>
      </c>
    </row>
    <row r="436" s="75" customFormat="1" customHeight="1" spans="1:11">
      <c r="A436" s="88" t="s">
        <v>1349</v>
      </c>
      <c r="B436" s="47"/>
      <c r="C436" s="47"/>
      <c r="D436" s="107"/>
      <c r="E436" s="90" t="s">
        <v>1350</v>
      </c>
      <c r="F436" s="90" t="s">
        <v>1351</v>
      </c>
      <c r="G436" s="89">
        <v>1</v>
      </c>
      <c r="H436" s="89" t="s">
        <v>84</v>
      </c>
      <c r="I436" s="108"/>
      <c r="J436" s="89">
        <f t="shared" si="16"/>
        <v>0</v>
      </c>
      <c r="K436" s="89" t="s">
        <v>85</v>
      </c>
    </row>
    <row r="437" s="75" customFormat="1" customHeight="1" spans="1:11">
      <c r="A437" s="88" t="s">
        <v>1352</v>
      </c>
      <c r="B437" s="47"/>
      <c r="C437" s="47"/>
      <c r="D437" s="107"/>
      <c r="E437" s="90" t="s">
        <v>1353</v>
      </c>
      <c r="F437" s="90" t="s">
        <v>1354</v>
      </c>
      <c r="G437" s="89">
        <v>1</v>
      </c>
      <c r="H437" s="89" t="s">
        <v>84</v>
      </c>
      <c r="I437" s="108"/>
      <c r="J437" s="89">
        <f t="shared" si="16"/>
        <v>0</v>
      </c>
      <c r="K437" s="89" t="s">
        <v>85</v>
      </c>
    </row>
    <row r="438" s="75" customFormat="1" customHeight="1" spans="1:11">
      <c r="A438" s="88" t="s">
        <v>1355</v>
      </c>
      <c r="B438" s="47"/>
      <c r="C438" s="47"/>
      <c r="D438" s="89" t="s">
        <v>1356</v>
      </c>
      <c r="E438" s="90" t="s">
        <v>1357</v>
      </c>
      <c r="F438" s="90" t="s">
        <v>1358</v>
      </c>
      <c r="G438" s="89">
        <v>1</v>
      </c>
      <c r="H438" s="89" t="s">
        <v>84</v>
      </c>
      <c r="I438" s="108"/>
      <c r="J438" s="89">
        <f t="shared" si="16"/>
        <v>0</v>
      </c>
      <c r="K438" s="89" t="s">
        <v>85</v>
      </c>
    </row>
    <row r="439" s="75" customFormat="1" customHeight="1" spans="1:11">
      <c r="A439" s="88" t="s">
        <v>1359</v>
      </c>
      <c r="B439" s="47"/>
      <c r="C439" s="47"/>
      <c r="D439" s="107"/>
      <c r="E439" s="90" t="s">
        <v>1360</v>
      </c>
      <c r="F439" s="90" t="s">
        <v>1361</v>
      </c>
      <c r="G439" s="89">
        <v>1</v>
      </c>
      <c r="H439" s="89" t="s">
        <v>84</v>
      </c>
      <c r="I439" s="108"/>
      <c r="J439" s="89">
        <f t="shared" si="16"/>
        <v>0</v>
      </c>
      <c r="K439" s="89" t="s">
        <v>85</v>
      </c>
    </row>
    <row r="440" s="75" customFormat="1" customHeight="1" spans="1:11">
      <c r="A440" s="88" t="s">
        <v>1362</v>
      </c>
      <c r="B440" s="47"/>
      <c r="C440" s="47"/>
      <c r="D440" s="107"/>
      <c r="E440" s="90" t="s">
        <v>1363</v>
      </c>
      <c r="F440" s="90" t="s">
        <v>1364</v>
      </c>
      <c r="G440" s="89">
        <v>1</v>
      </c>
      <c r="H440" s="89" t="s">
        <v>84</v>
      </c>
      <c r="I440" s="108"/>
      <c r="J440" s="89">
        <f t="shared" si="16"/>
        <v>0</v>
      </c>
      <c r="K440" s="89" t="s">
        <v>85</v>
      </c>
    </row>
    <row r="441" s="75" customFormat="1" customHeight="1" spans="1:11">
      <c r="A441" s="88" t="s">
        <v>1365</v>
      </c>
      <c r="B441" s="47"/>
      <c r="C441" s="47"/>
      <c r="D441" s="107"/>
      <c r="E441" s="90" t="s">
        <v>1366</v>
      </c>
      <c r="F441" s="90" t="s">
        <v>1367</v>
      </c>
      <c r="G441" s="89">
        <v>1</v>
      </c>
      <c r="H441" s="89" t="s">
        <v>84</v>
      </c>
      <c r="I441" s="108"/>
      <c r="J441" s="89">
        <f t="shared" si="16"/>
        <v>0</v>
      </c>
      <c r="K441" s="89" t="s">
        <v>85</v>
      </c>
    </row>
    <row r="442" s="75" customFormat="1" customHeight="1" spans="1:11">
      <c r="A442" s="88" t="s">
        <v>1368</v>
      </c>
      <c r="B442" s="47"/>
      <c r="C442" s="47"/>
      <c r="D442" s="107"/>
      <c r="E442" s="90" t="s">
        <v>1369</v>
      </c>
      <c r="F442" s="90" t="s">
        <v>1370</v>
      </c>
      <c r="G442" s="89">
        <v>1</v>
      </c>
      <c r="H442" s="89" t="s">
        <v>84</v>
      </c>
      <c r="I442" s="108"/>
      <c r="J442" s="89">
        <f t="shared" si="16"/>
        <v>0</v>
      </c>
      <c r="K442" s="89" t="s">
        <v>85</v>
      </c>
    </row>
    <row r="443" s="75" customFormat="1" customHeight="1" spans="1:11">
      <c r="A443" s="88" t="s">
        <v>1371</v>
      </c>
      <c r="B443" s="47"/>
      <c r="C443" s="89" t="s">
        <v>1372</v>
      </c>
      <c r="D443" s="89" t="s">
        <v>1373</v>
      </c>
      <c r="E443" s="90" t="s">
        <v>1374</v>
      </c>
      <c r="F443" s="90" t="s">
        <v>1375</v>
      </c>
      <c r="G443" s="89">
        <v>1</v>
      </c>
      <c r="H443" s="89" t="s">
        <v>84</v>
      </c>
      <c r="I443" s="108"/>
      <c r="J443" s="89">
        <f t="shared" si="16"/>
        <v>0</v>
      </c>
      <c r="K443" s="89" t="s">
        <v>85</v>
      </c>
    </row>
    <row r="444" s="75" customFormat="1" customHeight="1" spans="1:11">
      <c r="A444" s="88" t="s">
        <v>1376</v>
      </c>
      <c r="B444" s="47"/>
      <c r="C444" s="47"/>
      <c r="D444" s="107"/>
      <c r="E444" s="90" t="s">
        <v>1377</v>
      </c>
      <c r="F444" s="90" t="s">
        <v>1378</v>
      </c>
      <c r="G444" s="89">
        <v>1</v>
      </c>
      <c r="H444" s="89" t="s">
        <v>84</v>
      </c>
      <c r="I444" s="108"/>
      <c r="J444" s="89">
        <f t="shared" si="16"/>
        <v>0</v>
      </c>
      <c r="K444" s="89" t="s">
        <v>85</v>
      </c>
    </row>
    <row r="445" s="75" customFormat="1" customHeight="1" spans="1:11">
      <c r="A445" s="88" t="s">
        <v>1379</v>
      </c>
      <c r="B445" s="47"/>
      <c r="C445" s="47"/>
      <c r="D445" s="107"/>
      <c r="E445" s="90" t="s">
        <v>1380</v>
      </c>
      <c r="F445" s="90" t="s">
        <v>1381</v>
      </c>
      <c r="G445" s="89">
        <v>1</v>
      </c>
      <c r="H445" s="89" t="s">
        <v>84</v>
      </c>
      <c r="I445" s="108"/>
      <c r="J445" s="89">
        <f t="shared" si="16"/>
        <v>0</v>
      </c>
      <c r="K445" s="89" t="s">
        <v>85</v>
      </c>
    </row>
    <row r="446" s="75" customFormat="1" customHeight="1" spans="1:11">
      <c r="A446" s="88" t="s">
        <v>1382</v>
      </c>
      <c r="B446" s="47"/>
      <c r="C446" s="47"/>
      <c r="D446" s="89" t="s">
        <v>1383</v>
      </c>
      <c r="E446" s="90" t="s">
        <v>1384</v>
      </c>
      <c r="F446" s="90" t="s">
        <v>1385</v>
      </c>
      <c r="G446" s="89">
        <v>1</v>
      </c>
      <c r="H446" s="89" t="s">
        <v>84</v>
      </c>
      <c r="I446" s="108"/>
      <c r="J446" s="89">
        <f t="shared" si="16"/>
        <v>0</v>
      </c>
      <c r="K446" s="89" t="s">
        <v>85</v>
      </c>
    </row>
    <row r="447" s="75" customFormat="1" customHeight="1" spans="1:11">
      <c r="A447" s="88" t="s">
        <v>1386</v>
      </c>
      <c r="B447" s="47"/>
      <c r="C447" s="47"/>
      <c r="D447" s="107"/>
      <c r="E447" s="90" t="s">
        <v>1387</v>
      </c>
      <c r="F447" s="90" t="s">
        <v>1388</v>
      </c>
      <c r="G447" s="89">
        <v>1</v>
      </c>
      <c r="H447" s="89" t="s">
        <v>84</v>
      </c>
      <c r="I447" s="108"/>
      <c r="J447" s="89">
        <f t="shared" si="16"/>
        <v>0</v>
      </c>
      <c r="K447" s="89" t="s">
        <v>85</v>
      </c>
    </row>
    <row r="448" s="75" customFormat="1" customHeight="1" spans="1:11">
      <c r="A448" s="88" t="s">
        <v>1389</v>
      </c>
      <c r="B448" s="47"/>
      <c r="C448" s="47"/>
      <c r="D448" s="89" t="s">
        <v>1390</v>
      </c>
      <c r="E448" s="90"/>
      <c r="F448" s="90" t="s">
        <v>1391</v>
      </c>
      <c r="G448" s="89">
        <v>1</v>
      </c>
      <c r="H448" s="89" t="s">
        <v>84</v>
      </c>
      <c r="I448" s="108"/>
      <c r="J448" s="89">
        <f t="shared" si="16"/>
        <v>0</v>
      </c>
      <c r="K448" s="89" t="s">
        <v>85</v>
      </c>
    </row>
    <row r="449" s="75" customFormat="1" customHeight="1" spans="1:11">
      <c r="A449" s="88" t="s">
        <v>1392</v>
      </c>
      <c r="B449" s="47"/>
      <c r="C449" s="89" t="s">
        <v>1393</v>
      </c>
      <c r="D449" s="89" t="s">
        <v>1394</v>
      </c>
      <c r="E449" s="90" t="s">
        <v>1395</v>
      </c>
      <c r="F449" s="90" t="s">
        <v>1396</v>
      </c>
      <c r="G449" s="89">
        <v>1</v>
      </c>
      <c r="H449" s="89" t="s">
        <v>84</v>
      </c>
      <c r="I449" s="108"/>
      <c r="J449" s="89">
        <f t="shared" si="16"/>
        <v>0</v>
      </c>
      <c r="K449" s="89" t="s">
        <v>85</v>
      </c>
    </row>
    <row r="450" s="75" customFormat="1" customHeight="1" spans="1:11">
      <c r="A450" s="88" t="s">
        <v>1397</v>
      </c>
      <c r="B450" s="47"/>
      <c r="C450" s="47"/>
      <c r="D450" s="107"/>
      <c r="E450" s="90" t="s">
        <v>1398</v>
      </c>
      <c r="F450" s="90" t="s">
        <v>1399</v>
      </c>
      <c r="G450" s="89">
        <v>1</v>
      </c>
      <c r="H450" s="89" t="s">
        <v>84</v>
      </c>
      <c r="I450" s="108"/>
      <c r="J450" s="89">
        <f t="shared" si="16"/>
        <v>0</v>
      </c>
      <c r="K450" s="89" t="s">
        <v>85</v>
      </c>
    </row>
    <row r="451" s="75" customFormat="1" customHeight="1" spans="1:11">
      <c r="A451" s="88" t="s">
        <v>1400</v>
      </c>
      <c r="B451" s="47"/>
      <c r="C451" s="47"/>
      <c r="D451" s="107"/>
      <c r="E451" s="90" t="s">
        <v>1401</v>
      </c>
      <c r="F451" s="90" t="s">
        <v>1402</v>
      </c>
      <c r="G451" s="89">
        <v>1</v>
      </c>
      <c r="H451" s="89" t="s">
        <v>84</v>
      </c>
      <c r="I451" s="108"/>
      <c r="J451" s="89">
        <f t="shared" si="16"/>
        <v>0</v>
      </c>
      <c r="K451" s="89" t="s">
        <v>85</v>
      </c>
    </row>
    <row r="452" s="75" customFormat="1" customHeight="1" spans="1:11">
      <c r="A452" s="88" t="s">
        <v>1403</v>
      </c>
      <c r="B452" s="47"/>
      <c r="C452" s="47"/>
      <c r="D452" s="107"/>
      <c r="E452" s="90" t="s">
        <v>1404</v>
      </c>
      <c r="F452" s="90" t="s">
        <v>1405</v>
      </c>
      <c r="G452" s="89">
        <v>1</v>
      </c>
      <c r="H452" s="89" t="s">
        <v>84</v>
      </c>
      <c r="I452" s="108"/>
      <c r="J452" s="89">
        <f t="shared" si="16"/>
        <v>0</v>
      </c>
      <c r="K452" s="89" t="s">
        <v>85</v>
      </c>
    </row>
    <row r="453" s="75" customFormat="1" customHeight="1" spans="1:11">
      <c r="A453" s="88" t="s">
        <v>1406</v>
      </c>
      <c r="B453" s="47"/>
      <c r="C453" s="47"/>
      <c r="D453" s="107"/>
      <c r="E453" s="90" t="s">
        <v>1407</v>
      </c>
      <c r="F453" s="90" t="s">
        <v>1408</v>
      </c>
      <c r="G453" s="89">
        <v>1</v>
      </c>
      <c r="H453" s="89" t="s">
        <v>84</v>
      </c>
      <c r="I453" s="108"/>
      <c r="J453" s="89">
        <f t="shared" si="16"/>
        <v>0</v>
      </c>
      <c r="K453" s="89" t="s">
        <v>85</v>
      </c>
    </row>
    <row r="454" s="75" customFormat="1" customHeight="1" spans="1:11">
      <c r="A454" s="88" t="s">
        <v>1409</v>
      </c>
      <c r="B454" s="47"/>
      <c r="C454" s="47"/>
      <c r="D454" s="107"/>
      <c r="E454" s="90" t="s">
        <v>1410</v>
      </c>
      <c r="F454" s="90" t="s">
        <v>1411</v>
      </c>
      <c r="G454" s="89">
        <v>1</v>
      </c>
      <c r="H454" s="89" t="s">
        <v>84</v>
      </c>
      <c r="I454" s="108"/>
      <c r="J454" s="89">
        <f t="shared" si="16"/>
        <v>0</v>
      </c>
      <c r="K454" s="89" t="s">
        <v>85</v>
      </c>
    </row>
    <row r="455" s="75" customFormat="1" customHeight="1" spans="1:11">
      <c r="A455" s="88" t="s">
        <v>1412</v>
      </c>
      <c r="B455" s="47"/>
      <c r="C455" s="47"/>
      <c r="D455" s="89" t="s">
        <v>1413</v>
      </c>
      <c r="E455" s="90" t="s">
        <v>1414</v>
      </c>
      <c r="F455" s="90" t="s">
        <v>1415</v>
      </c>
      <c r="G455" s="89">
        <v>1</v>
      </c>
      <c r="H455" s="89" t="s">
        <v>84</v>
      </c>
      <c r="I455" s="108"/>
      <c r="J455" s="89">
        <f t="shared" si="16"/>
        <v>0</v>
      </c>
      <c r="K455" s="89" t="s">
        <v>85</v>
      </c>
    </row>
    <row r="456" s="75" customFormat="1" customHeight="1" spans="1:11">
      <c r="A456" s="88" t="s">
        <v>1416</v>
      </c>
      <c r="B456" s="47"/>
      <c r="C456" s="47"/>
      <c r="D456" s="107"/>
      <c r="E456" s="90" t="s">
        <v>1417</v>
      </c>
      <c r="F456" s="90" t="s">
        <v>1418</v>
      </c>
      <c r="G456" s="89">
        <v>1</v>
      </c>
      <c r="H456" s="89" t="s">
        <v>84</v>
      </c>
      <c r="I456" s="108"/>
      <c r="J456" s="89">
        <f t="shared" si="16"/>
        <v>0</v>
      </c>
      <c r="K456" s="89" t="s">
        <v>85</v>
      </c>
    </row>
    <row r="457" s="75" customFormat="1" customHeight="1" spans="1:11">
      <c r="A457" s="88" t="s">
        <v>1419</v>
      </c>
      <c r="B457" s="47"/>
      <c r="C457" s="47"/>
      <c r="D457" s="107"/>
      <c r="E457" s="90" t="s">
        <v>1420</v>
      </c>
      <c r="F457" s="90" t="s">
        <v>1421</v>
      </c>
      <c r="G457" s="89">
        <v>1</v>
      </c>
      <c r="H457" s="89" t="s">
        <v>84</v>
      </c>
      <c r="I457" s="108"/>
      <c r="J457" s="89">
        <f t="shared" si="16"/>
        <v>0</v>
      </c>
      <c r="K457" s="89" t="s">
        <v>85</v>
      </c>
    </row>
    <row r="458" s="75" customFormat="1" customHeight="1" spans="1:11">
      <c r="A458" s="88" t="s">
        <v>1422</v>
      </c>
      <c r="B458" s="47"/>
      <c r="C458" s="47"/>
      <c r="D458" s="107"/>
      <c r="E458" s="90" t="s">
        <v>1423</v>
      </c>
      <c r="F458" s="90" t="s">
        <v>1424</v>
      </c>
      <c r="G458" s="89">
        <v>1</v>
      </c>
      <c r="H458" s="89" t="s">
        <v>84</v>
      </c>
      <c r="I458" s="108"/>
      <c r="J458" s="89">
        <f t="shared" si="16"/>
        <v>0</v>
      </c>
      <c r="K458" s="89" t="s">
        <v>85</v>
      </c>
    </row>
    <row r="459" s="75" customFormat="1" customHeight="1" spans="1:11">
      <c r="A459" s="88" t="s">
        <v>1425</v>
      </c>
      <c r="B459" s="47"/>
      <c r="C459" s="47"/>
      <c r="D459" s="107"/>
      <c r="E459" s="90" t="s">
        <v>1426</v>
      </c>
      <c r="F459" s="90" t="s">
        <v>1427</v>
      </c>
      <c r="G459" s="89">
        <v>1</v>
      </c>
      <c r="H459" s="89" t="s">
        <v>84</v>
      </c>
      <c r="I459" s="108"/>
      <c r="J459" s="89">
        <f t="shared" ref="J459:J481" si="17">G459*I459</f>
        <v>0</v>
      </c>
      <c r="K459" s="89" t="s">
        <v>85</v>
      </c>
    </row>
    <row r="460" s="75" customFormat="1" customHeight="1" spans="1:11">
      <c r="A460" s="88" t="s">
        <v>1428</v>
      </c>
      <c r="B460" s="47"/>
      <c r="C460" s="47"/>
      <c r="D460" s="107"/>
      <c r="E460" s="90" t="s">
        <v>1429</v>
      </c>
      <c r="F460" s="90" t="s">
        <v>1430</v>
      </c>
      <c r="G460" s="89">
        <v>1</v>
      </c>
      <c r="H460" s="89" t="s">
        <v>84</v>
      </c>
      <c r="I460" s="108"/>
      <c r="J460" s="89">
        <f t="shared" si="17"/>
        <v>0</v>
      </c>
      <c r="K460" s="89" t="s">
        <v>85</v>
      </c>
    </row>
    <row r="461" s="75" customFormat="1" customHeight="1" spans="1:11">
      <c r="A461" s="88" t="s">
        <v>1431</v>
      </c>
      <c r="B461" s="47"/>
      <c r="C461" s="47"/>
      <c r="D461" s="107"/>
      <c r="E461" s="90" t="s">
        <v>1432</v>
      </c>
      <c r="F461" s="90" t="s">
        <v>1433</v>
      </c>
      <c r="G461" s="89">
        <v>1</v>
      </c>
      <c r="H461" s="89" t="s">
        <v>84</v>
      </c>
      <c r="I461" s="108"/>
      <c r="J461" s="89">
        <f t="shared" si="17"/>
        <v>0</v>
      </c>
      <c r="K461" s="89" t="s">
        <v>85</v>
      </c>
    </row>
    <row r="462" s="75" customFormat="1" customHeight="1" spans="1:11">
      <c r="A462" s="88" t="s">
        <v>1434</v>
      </c>
      <c r="B462" s="47"/>
      <c r="C462" s="47"/>
      <c r="D462" s="107"/>
      <c r="E462" s="90" t="s">
        <v>1332</v>
      </c>
      <c r="F462" s="90" t="s">
        <v>1435</v>
      </c>
      <c r="G462" s="89">
        <v>1</v>
      </c>
      <c r="H462" s="89" t="s">
        <v>84</v>
      </c>
      <c r="I462" s="108"/>
      <c r="J462" s="89">
        <f t="shared" si="17"/>
        <v>0</v>
      </c>
      <c r="K462" s="89" t="s">
        <v>85</v>
      </c>
    </row>
    <row r="463" s="75" customFormat="1" customHeight="1" spans="1:11">
      <c r="A463" s="88" t="s">
        <v>1436</v>
      </c>
      <c r="B463" s="47"/>
      <c r="C463" s="47"/>
      <c r="D463" s="107"/>
      <c r="E463" s="90" t="s">
        <v>1437</v>
      </c>
      <c r="F463" s="90" t="s">
        <v>1438</v>
      </c>
      <c r="G463" s="89">
        <v>1</v>
      </c>
      <c r="H463" s="89" t="s">
        <v>84</v>
      </c>
      <c r="I463" s="108"/>
      <c r="J463" s="89">
        <f t="shared" si="17"/>
        <v>0</v>
      </c>
      <c r="K463" s="89" t="s">
        <v>85</v>
      </c>
    </row>
    <row r="464" s="75" customFormat="1" customHeight="1" spans="1:11">
      <c r="A464" s="88" t="s">
        <v>1439</v>
      </c>
      <c r="B464" s="47"/>
      <c r="C464" s="47"/>
      <c r="D464" s="107"/>
      <c r="E464" s="90" t="s">
        <v>1440</v>
      </c>
      <c r="F464" s="90" t="s">
        <v>1441</v>
      </c>
      <c r="G464" s="89">
        <v>1</v>
      </c>
      <c r="H464" s="89" t="s">
        <v>84</v>
      </c>
      <c r="I464" s="108"/>
      <c r="J464" s="89">
        <f t="shared" si="17"/>
        <v>0</v>
      </c>
      <c r="K464" s="89" t="s">
        <v>85</v>
      </c>
    </row>
    <row r="465" s="75" customFormat="1" customHeight="1" spans="1:11">
      <c r="A465" s="88" t="s">
        <v>1442</v>
      </c>
      <c r="B465" s="47"/>
      <c r="C465" s="47"/>
      <c r="D465" s="107"/>
      <c r="E465" s="90" t="s">
        <v>1443</v>
      </c>
      <c r="F465" s="90" t="s">
        <v>1444</v>
      </c>
      <c r="G465" s="89">
        <v>1</v>
      </c>
      <c r="H465" s="89" t="s">
        <v>84</v>
      </c>
      <c r="I465" s="108"/>
      <c r="J465" s="89">
        <f t="shared" si="17"/>
        <v>0</v>
      </c>
      <c r="K465" s="89" t="s">
        <v>85</v>
      </c>
    </row>
    <row r="466" s="75" customFormat="1" customHeight="1" spans="1:11">
      <c r="A466" s="88" t="s">
        <v>1445</v>
      </c>
      <c r="B466" s="47"/>
      <c r="C466" s="47"/>
      <c r="D466" s="107"/>
      <c r="E466" s="90" t="s">
        <v>1446</v>
      </c>
      <c r="F466" s="90" t="s">
        <v>1447</v>
      </c>
      <c r="G466" s="89">
        <v>1</v>
      </c>
      <c r="H466" s="89" t="s">
        <v>84</v>
      </c>
      <c r="I466" s="108"/>
      <c r="J466" s="89">
        <f t="shared" si="17"/>
        <v>0</v>
      </c>
      <c r="K466" s="89" t="s">
        <v>85</v>
      </c>
    </row>
    <row r="467" s="75" customFormat="1" customHeight="1" spans="1:11">
      <c r="A467" s="88" t="s">
        <v>1448</v>
      </c>
      <c r="B467" s="47"/>
      <c r="C467" s="89" t="s">
        <v>1449</v>
      </c>
      <c r="D467" s="89" t="s">
        <v>1414</v>
      </c>
      <c r="E467" s="90" t="s">
        <v>1450</v>
      </c>
      <c r="F467" s="90" t="s">
        <v>1451</v>
      </c>
      <c r="G467" s="89">
        <v>1</v>
      </c>
      <c r="H467" s="89" t="s">
        <v>84</v>
      </c>
      <c r="I467" s="108"/>
      <c r="J467" s="89">
        <f t="shared" si="17"/>
        <v>0</v>
      </c>
      <c r="K467" s="89" t="s">
        <v>85</v>
      </c>
    </row>
    <row r="468" s="75" customFormat="1" customHeight="1" spans="1:11">
      <c r="A468" s="88" t="s">
        <v>1452</v>
      </c>
      <c r="B468" s="47"/>
      <c r="C468" s="47"/>
      <c r="D468" s="107"/>
      <c r="E468" s="90" t="s">
        <v>1453</v>
      </c>
      <c r="F468" s="90" t="s">
        <v>1454</v>
      </c>
      <c r="G468" s="89">
        <v>1</v>
      </c>
      <c r="H468" s="89" t="s">
        <v>84</v>
      </c>
      <c r="I468" s="108"/>
      <c r="J468" s="89">
        <f t="shared" si="17"/>
        <v>0</v>
      </c>
      <c r="K468" s="89" t="s">
        <v>85</v>
      </c>
    </row>
    <row r="469" s="75" customFormat="1" customHeight="1" spans="1:11">
      <c r="A469" s="88" t="s">
        <v>1455</v>
      </c>
      <c r="B469" s="47"/>
      <c r="C469" s="47"/>
      <c r="D469" s="89" t="s">
        <v>1456</v>
      </c>
      <c r="E469" s="90" t="s">
        <v>1457</v>
      </c>
      <c r="F469" s="90" t="s">
        <v>1458</v>
      </c>
      <c r="G469" s="89">
        <v>1</v>
      </c>
      <c r="H469" s="89" t="s">
        <v>84</v>
      </c>
      <c r="I469" s="108"/>
      <c r="J469" s="89">
        <f t="shared" si="17"/>
        <v>0</v>
      </c>
      <c r="K469" s="89" t="s">
        <v>85</v>
      </c>
    </row>
    <row r="470" s="75" customFormat="1" customHeight="1" spans="1:11">
      <c r="A470" s="88" t="s">
        <v>1459</v>
      </c>
      <c r="B470" s="47"/>
      <c r="C470" s="47"/>
      <c r="D470" s="107"/>
      <c r="E470" s="90" t="s">
        <v>1460</v>
      </c>
      <c r="F470" s="90" t="s">
        <v>1461</v>
      </c>
      <c r="G470" s="89">
        <v>1</v>
      </c>
      <c r="H470" s="89" t="s">
        <v>84</v>
      </c>
      <c r="I470" s="108"/>
      <c r="J470" s="89">
        <f t="shared" si="17"/>
        <v>0</v>
      </c>
      <c r="K470" s="89" t="s">
        <v>85</v>
      </c>
    </row>
    <row r="471" s="75" customFormat="1" customHeight="1" spans="1:11">
      <c r="A471" s="88" t="s">
        <v>1462</v>
      </c>
      <c r="B471" s="47"/>
      <c r="C471" s="47"/>
      <c r="D471" s="107"/>
      <c r="E471" s="90" t="s">
        <v>1463</v>
      </c>
      <c r="F471" s="90" t="s">
        <v>1464</v>
      </c>
      <c r="G471" s="89">
        <v>1</v>
      </c>
      <c r="H471" s="89" t="s">
        <v>84</v>
      </c>
      <c r="I471" s="108"/>
      <c r="J471" s="89">
        <f t="shared" si="17"/>
        <v>0</v>
      </c>
      <c r="K471" s="89" t="s">
        <v>85</v>
      </c>
    </row>
    <row r="472" s="75" customFormat="1" customHeight="1" spans="1:11">
      <c r="A472" s="88" t="s">
        <v>1465</v>
      </c>
      <c r="B472" s="47"/>
      <c r="C472" s="47"/>
      <c r="D472" s="107"/>
      <c r="E472" s="90" t="s">
        <v>1466</v>
      </c>
      <c r="F472" s="90" t="s">
        <v>1467</v>
      </c>
      <c r="G472" s="89">
        <v>1</v>
      </c>
      <c r="H472" s="89" t="s">
        <v>84</v>
      </c>
      <c r="I472" s="108"/>
      <c r="J472" s="89">
        <f t="shared" si="17"/>
        <v>0</v>
      </c>
      <c r="K472" s="89" t="s">
        <v>85</v>
      </c>
    </row>
    <row r="473" s="75" customFormat="1" customHeight="1" spans="1:11">
      <c r="A473" s="88" t="s">
        <v>1468</v>
      </c>
      <c r="B473" s="47"/>
      <c r="C473" s="47"/>
      <c r="D473" s="107"/>
      <c r="E473" s="90" t="s">
        <v>1469</v>
      </c>
      <c r="F473" s="90" t="s">
        <v>1470</v>
      </c>
      <c r="G473" s="89">
        <v>1</v>
      </c>
      <c r="H473" s="89" t="s">
        <v>84</v>
      </c>
      <c r="I473" s="108"/>
      <c r="J473" s="89">
        <f t="shared" si="17"/>
        <v>0</v>
      </c>
      <c r="K473" s="89" t="s">
        <v>85</v>
      </c>
    </row>
    <row r="474" s="75" customFormat="1" customHeight="1" spans="1:11">
      <c r="A474" s="88" t="s">
        <v>1471</v>
      </c>
      <c r="B474" s="47"/>
      <c r="C474" s="47"/>
      <c r="D474" s="107"/>
      <c r="E474" s="90" t="s">
        <v>1472</v>
      </c>
      <c r="F474" s="90" t="s">
        <v>1473</v>
      </c>
      <c r="G474" s="89">
        <v>1</v>
      </c>
      <c r="H474" s="89" t="s">
        <v>84</v>
      </c>
      <c r="I474" s="108"/>
      <c r="J474" s="89">
        <f t="shared" si="17"/>
        <v>0</v>
      </c>
      <c r="K474" s="89" t="s">
        <v>85</v>
      </c>
    </row>
    <row r="475" s="75" customFormat="1" customHeight="1" spans="1:11">
      <c r="A475" s="88" t="s">
        <v>1474</v>
      </c>
      <c r="B475" s="47"/>
      <c r="C475" s="47"/>
      <c r="D475" s="89" t="s">
        <v>1475</v>
      </c>
      <c r="E475" s="90" t="s">
        <v>1476</v>
      </c>
      <c r="F475" s="90" t="s">
        <v>1477</v>
      </c>
      <c r="G475" s="89">
        <v>1</v>
      </c>
      <c r="H475" s="89" t="s">
        <v>84</v>
      </c>
      <c r="I475" s="108"/>
      <c r="J475" s="89">
        <f t="shared" si="17"/>
        <v>0</v>
      </c>
      <c r="K475" s="89" t="s">
        <v>85</v>
      </c>
    </row>
    <row r="476" s="75" customFormat="1" customHeight="1" spans="1:11">
      <c r="A476" s="88" t="s">
        <v>1478</v>
      </c>
      <c r="B476" s="47"/>
      <c r="C476" s="47"/>
      <c r="D476" s="107"/>
      <c r="E476" s="90" t="s">
        <v>1479</v>
      </c>
      <c r="F476" s="90" t="s">
        <v>1480</v>
      </c>
      <c r="G476" s="89">
        <v>1</v>
      </c>
      <c r="H476" s="89" t="s">
        <v>84</v>
      </c>
      <c r="I476" s="108"/>
      <c r="J476" s="89">
        <f t="shared" si="17"/>
        <v>0</v>
      </c>
      <c r="K476" s="89" t="s">
        <v>85</v>
      </c>
    </row>
    <row r="477" s="75" customFormat="1" customHeight="1" spans="1:11">
      <c r="A477" s="88" t="s">
        <v>1481</v>
      </c>
      <c r="B477" s="47"/>
      <c r="C477" s="47"/>
      <c r="D477" s="107"/>
      <c r="E477" s="90" t="s">
        <v>1482</v>
      </c>
      <c r="F477" s="90" t="s">
        <v>1483</v>
      </c>
      <c r="G477" s="89">
        <v>1</v>
      </c>
      <c r="H477" s="89" t="s">
        <v>84</v>
      </c>
      <c r="I477" s="108"/>
      <c r="J477" s="89">
        <f t="shared" si="17"/>
        <v>0</v>
      </c>
      <c r="K477" s="89" t="s">
        <v>85</v>
      </c>
    </row>
    <row r="478" s="75" customFormat="1" customHeight="1" spans="1:11">
      <c r="A478" s="88" t="s">
        <v>1484</v>
      </c>
      <c r="B478" s="47"/>
      <c r="C478" s="47"/>
      <c r="D478" s="107"/>
      <c r="E478" s="90" t="s">
        <v>1485</v>
      </c>
      <c r="F478" s="90" t="s">
        <v>1486</v>
      </c>
      <c r="G478" s="89">
        <v>1</v>
      </c>
      <c r="H478" s="89" t="s">
        <v>84</v>
      </c>
      <c r="I478" s="108"/>
      <c r="J478" s="89">
        <f t="shared" si="17"/>
        <v>0</v>
      </c>
      <c r="K478" s="89" t="s">
        <v>85</v>
      </c>
    </row>
    <row r="479" s="75" customFormat="1" customHeight="1" spans="1:11">
      <c r="A479" s="88" t="s">
        <v>1487</v>
      </c>
      <c r="B479" s="47"/>
      <c r="C479" s="47"/>
      <c r="D479" s="107"/>
      <c r="E479" s="90" t="s">
        <v>1488</v>
      </c>
      <c r="F479" s="90" t="s">
        <v>1489</v>
      </c>
      <c r="G479" s="89">
        <v>1</v>
      </c>
      <c r="H479" s="89" t="s">
        <v>84</v>
      </c>
      <c r="I479" s="108"/>
      <c r="J479" s="89">
        <f t="shared" si="17"/>
        <v>0</v>
      </c>
      <c r="K479" s="89" t="s">
        <v>85</v>
      </c>
    </row>
    <row r="480" s="75" customFormat="1" customHeight="1" spans="1:11">
      <c r="A480" s="88" t="s">
        <v>1490</v>
      </c>
      <c r="B480" s="47"/>
      <c r="C480" s="47"/>
      <c r="D480" s="107"/>
      <c r="E480" s="90" t="s">
        <v>1491</v>
      </c>
      <c r="F480" s="90" t="s">
        <v>1492</v>
      </c>
      <c r="G480" s="89">
        <v>1</v>
      </c>
      <c r="H480" s="89" t="s">
        <v>84</v>
      </c>
      <c r="I480" s="108"/>
      <c r="J480" s="89">
        <f t="shared" si="17"/>
        <v>0</v>
      </c>
      <c r="K480" s="89" t="s">
        <v>85</v>
      </c>
    </row>
    <row r="481" s="75" customFormat="1" ht="51" customHeight="1" spans="1:11">
      <c r="A481" s="88" t="s">
        <v>1493</v>
      </c>
      <c r="B481" s="47"/>
      <c r="C481" s="47"/>
      <c r="D481" s="107"/>
      <c r="E481" s="90" t="s">
        <v>1494</v>
      </c>
      <c r="F481" s="90" t="s">
        <v>1495</v>
      </c>
      <c r="G481" s="89">
        <v>1</v>
      </c>
      <c r="H481" s="89" t="s">
        <v>84</v>
      </c>
      <c r="I481" s="108"/>
      <c r="J481" s="89">
        <f t="shared" si="17"/>
        <v>0</v>
      </c>
      <c r="K481" s="89" t="s">
        <v>85</v>
      </c>
    </row>
    <row r="482" s="75" customFormat="1" customHeight="1" spans="1:11">
      <c r="A482" s="85">
        <v>3</v>
      </c>
      <c r="B482" s="85" t="s">
        <v>1496</v>
      </c>
      <c r="C482" s="56"/>
      <c r="D482" s="86"/>
      <c r="E482" s="86"/>
      <c r="F482" s="86"/>
      <c r="G482" s="87"/>
      <c r="H482" s="87"/>
      <c r="I482" s="102"/>
      <c r="J482" s="103">
        <f>J483+J484+J485+J486+J487+J488+J489+J490+J491+J492+J493+J494+J495+J496+J497+J498+J499+J500+J501+J502+J503+J504+J505+J506+J507+J508+J509+J510+J511+J512+J513+J514+J515+J516+J517</f>
        <v>0</v>
      </c>
      <c r="K482" s="103"/>
    </row>
    <row r="483" s="75" customFormat="1" customHeight="1" spans="1:11">
      <c r="A483" s="88" t="s">
        <v>302</v>
      </c>
      <c r="B483" s="80" t="s">
        <v>1496</v>
      </c>
      <c r="C483" s="89" t="s">
        <v>1497</v>
      </c>
      <c r="D483" s="89" t="s">
        <v>1498</v>
      </c>
      <c r="E483" s="90"/>
      <c r="F483" s="90" t="s">
        <v>1499</v>
      </c>
      <c r="G483" s="89">
        <v>1</v>
      </c>
      <c r="H483" s="89" t="s">
        <v>84</v>
      </c>
      <c r="I483" s="108"/>
      <c r="J483" s="89">
        <f>G483*I483</f>
        <v>0</v>
      </c>
      <c r="K483" s="89" t="s">
        <v>85</v>
      </c>
    </row>
    <row r="484" s="75" customFormat="1" customHeight="1" spans="1:11">
      <c r="A484" s="88" t="s">
        <v>304</v>
      </c>
      <c r="B484" s="47"/>
      <c r="C484" s="47"/>
      <c r="D484" s="89" t="s">
        <v>1500</v>
      </c>
      <c r="E484" s="90"/>
      <c r="F484" s="90" t="s">
        <v>1501</v>
      </c>
      <c r="G484" s="89">
        <v>1</v>
      </c>
      <c r="H484" s="89" t="s">
        <v>84</v>
      </c>
      <c r="I484" s="108"/>
      <c r="J484" s="89">
        <f t="shared" ref="J484:J517" si="18">G484*I484</f>
        <v>0</v>
      </c>
      <c r="K484" s="89" t="s">
        <v>85</v>
      </c>
    </row>
    <row r="485" s="75" customFormat="1" customHeight="1" spans="1:11">
      <c r="A485" s="88" t="s">
        <v>307</v>
      </c>
      <c r="B485" s="47"/>
      <c r="C485" s="47"/>
      <c r="D485" s="89" t="s">
        <v>1502</v>
      </c>
      <c r="E485" s="90"/>
      <c r="F485" s="90" t="s">
        <v>1503</v>
      </c>
      <c r="G485" s="89">
        <v>1</v>
      </c>
      <c r="H485" s="89" t="s">
        <v>84</v>
      </c>
      <c r="I485" s="108"/>
      <c r="J485" s="89">
        <f t="shared" si="18"/>
        <v>0</v>
      </c>
      <c r="K485" s="89" t="s">
        <v>85</v>
      </c>
    </row>
    <row r="486" s="75" customFormat="1" customHeight="1" spans="1:11">
      <c r="A486" s="88" t="s">
        <v>311</v>
      </c>
      <c r="B486" s="47"/>
      <c r="C486" s="47"/>
      <c r="D486" s="89" t="s">
        <v>1504</v>
      </c>
      <c r="E486" s="90" t="s">
        <v>1505</v>
      </c>
      <c r="F486" s="90" t="s">
        <v>1506</v>
      </c>
      <c r="G486" s="89">
        <v>1</v>
      </c>
      <c r="H486" s="89" t="s">
        <v>84</v>
      </c>
      <c r="I486" s="108"/>
      <c r="J486" s="89">
        <f t="shared" si="18"/>
        <v>0</v>
      </c>
      <c r="K486" s="89" t="s">
        <v>85</v>
      </c>
    </row>
    <row r="487" s="75" customFormat="1" customHeight="1" spans="1:11">
      <c r="A487" s="88" t="s">
        <v>314</v>
      </c>
      <c r="B487" s="47"/>
      <c r="C487" s="47"/>
      <c r="D487" s="107"/>
      <c r="E487" s="90" t="s">
        <v>1507</v>
      </c>
      <c r="F487" s="90" t="s">
        <v>1508</v>
      </c>
      <c r="G487" s="89">
        <v>1</v>
      </c>
      <c r="H487" s="89" t="s">
        <v>84</v>
      </c>
      <c r="I487" s="108"/>
      <c r="J487" s="89">
        <f t="shared" si="18"/>
        <v>0</v>
      </c>
      <c r="K487" s="89" t="s">
        <v>85</v>
      </c>
    </row>
    <row r="488" s="75" customFormat="1" customHeight="1" spans="1:11">
      <c r="A488" s="88" t="s">
        <v>317</v>
      </c>
      <c r="B488" s="47"/>
      <c r="C488" s="47"/>
      <c r="D488" s="107"/>
      <c r="E488" s="90" t="s">
        <v>1509</v>
      </c>
      <c r="F488" s="90" t="s">
        <v>1510</v>
      </c>
      <c r="G488" s="89">
        <v>1</v>
      </c>
      <c r="H488" s="89" t="s">
        <v>84</v>
      </c>
      <c r="I488" s="108"/>
      <c r="J488" s="89">
        <f t="shared" si="18"/>
        <v>0</v>
      </c>
      <c r="K488" s="89" t="s">
        <v>85</v>
      </c>
    </row>
    <row r="489" s="75" customFormat="1" customHeight="1" spans="1:11">
      <c r="A489" s="88" t="s">
        <v>320</v>
      </c>
      <c r="B489" s="47"/>
      <c r="C489" s="89" t="s">
        <v>1511</v>
      </c>
      <c r="D489" s="89" t="s">
        <v>1512</v>
      </c>
      <c r="E489" s="90"/>
      <c r="F489" s="90" t="s">
        <v>1513</v>
      </c>
      <c r="G489" s="89">
        <v>1</v>
      </c>
      <c r="H489" s="89" t="s">
        <v>84</v>
      </c>
      <c r="I489" s="108"/>
      <c r="J489" s="89">
        <f t="shared" si="18"/>
        <v>0</v>
      </c>
      <c r="K489" s="89" t="s">
        <v>85</v>
      </c>
    </row>
    <row r="490" s="75" customFormat="1" customHeight="1" spans="1:11">
      <c r="A490" s="88" t="s">
        <v>323</v>
      </c>
      <c r="B490" s="47"/>
      <c r="C490" s="47"/>
      <c r="D490" s="89" t="s">
        <v>1514</v>
      </c>
      <c r="E490" s="90"/>
      <c r="F490" s="90" t="s">
        <v>1515</v>
      </c>
      <c r="G490" s="89">
        <v>1</v>
      </c>
      <c r="H490" s="89" t="s">
        <v>84</v>
      </c>
      <c r="I490" s="108"/>
      <c r="J490" s="89">
        <f t="shared" si="18"/>
        <v>0</v>
      </c>
      <c r="K490" s="89" t="s">
        <v>85</v>
      </c>
    </row>
    <row r="491" s="75" customFormat="1" customHeight="1" spans="1:11">
      <c r="A491" s="88" t="s">
        <v>327</v>
      </c>
      <c r="B491" s="47"/>
      <c r="C491" s="47"/>
      <c r="D491" s="89" t="s">
        <v>1516</v>
      </c>
      <c r="E491" s="90" t="s">
        <v>1517</v>
      </c>
      <c r="F491" s="90" t="s">
        <v>1518</v>
      </c>
      <c r="G491" s="89">
        <v>1</v>
      </c>
      <c r="H491" s="89" t="s">
        <v>84</v>
      </c>
      <c r="I491" s="108"/>
      <c r="J491" s="89">
        <f t="shared" si="18"/>
        <v>0</v>
      </c>
      <c r="K491" s="89" t="s">
        <v>85</v>
      </c>
    </row>
    <row r="492" s="75" customFormat="1" customHeight="1" spans="1:11">
      <c r="A492" s="88" t="s">
        <v>330</v>
      </c>
      <c r="B492" s="47"/>
      <c r="C492" s="47"/>
      <c r="D492" s="107"/>
      <c r="E492" s="90" t="s">
        <v>1519</v>
      </c>
      <c r="F492" s="90" t="s">
        <v>1520</v>
      </c>
      <c r="G492" s="89">
        <v>1</v>
      </c>
      <c r="H492" s="89" t="s">
        <v>84</v>
      </c>
      <c r="I492" s="108"/>
      <c r="J492" s="89">
        <f t="shared" si="18"/>
        <v>0</v>
      </c>
      <c r="K492" s="89" t="s">
        <v>85</v>
      </c>
    </row>
    <row r="493" s="75" customFormat="1" customHeight="1" spans="1:11">
      <c r="A493" s="88" t="s">
        <v>333</v>
      </c>
      <c r="B493" s="47"/>
      <c r="C493" s="47"/>
      <c r="D493" s="107"/>
      <c r="E493" s="90" t="s">
        <v>1521</v>
      </c>
      <c r="F493" s="90" t="s">
        <v>1522</v>
      </c>
      <c r="G493" s="89">
        <v>1</v>
      </c>
      <c r="H493" s="89" t="s">
        <v>84</v>
      </c>
      <c r="I493" s="108"/>
      <c r="J493" s="89">
        <f t="shared" si="18"/>
        <v>0</v>
      </c>
      <c r="K493" s="89" t="s">
        <v>85</v>
      </c>
    </row>
    <row r="494" s="75" customFormat="1" customHeight="1" spans="1:11">
      <c r="A494" s="88" t="s">
        <v>336</v>
      </c>
      <c r="B494" s="47"/>
      <c r="C494" s="47"/>
      <c r="D494" s="107"/>
      <c r="E494" s="90" t="s">
        <v>1523</v>
      </c>
      <c r="F494" s="90" t="s">
        <v>1524</v>
      </c>
      <c r="G494" s="89">
        <v>1</v>
      </c>
      <c r="H494" s="89" t="s">
        <v>84</v>
      </c>
      <c r="I494" s="108"/>
      <c r="J494" s="89">
        <f t="shared" si="18"/>
        <v>0</v>
      </c>
      <c r="K494" s="89" t="s">
        <v>85</v>
      </c>
    </row>
    <row r="495" s="75" customFormat="1" customHeight="1" spans="1:11">
      <c r="A495" s="88" t="s">
        <v>340</v>
      </c>
      <c r="B495" s="47"/>
      <c r="C495" s="47"/>
      <c r="D495" s="107"/>
      <c r="E495" s="90" t="s">
        <v>1525</v>
      </c>
      <c r="F495" s="90" t="s">
        <v>1526</v>
      </c>
      <c r="G495" s="89">
        <v>1</v>
      </c>
      <c r="H495" s="89" t="s">
        <v>84</v>
      </c>
      <c r="I495" s="108"/>
      <c r="J495" s="89">
        <f t="shared" si="18"/>
        <v>0</v>
      </c>
      <c r="K495" s="89" t="s">
        <v>85</v>
      </c>
    </row>
    <row r="496" s="75" customFormat="1" customHeight="1" spans="1:11">
      <c r="A496" s="88" t="s">
        <v>343</v>
      </c>
      <c r="B496" s="47"/>
      <c r="C496" s="89" t="s">
        <v>1527</v>
      </c>
      <c r="D496" s="89" t="s">
        <v>1528</v>
      </c>
      <c r="E496" s="90" t="s">
        <v>1529</v>
      </c>
      <c r="F496" s="90" t="s">
        <v>1530</v>
      </c>
      <c r="G496" s="89">
        <v>1</v>
      </c>
      <c r="H496" s="89" t="s">
        <v>84</v>
      </c>
      <c r="I496" s="108"/>
      <c r="J496" s="89">
        <f t="shared" si="18"/>
        <v>0</v>
      </c>
      <c r="K496" s="89" t="s">
        <v>85</v>
      </c>
    </row>
    <row r="497" s="75" customFormat="1" customHeight="1" spans="1:11">
      <c r="A497" s="88" t="s">
        <v>346</v>
      </c>
      <c r="B497" s="47"/>
      <c r="C497" s="47"/>
      <c r="D497" s="107"/>
      <c r="E497" s="90" t="s">
        <v>1531</v>
      </c>
      <c r="F497" s="90" t="s">
        <v>1532</v>
      </c>
      <c r="G497" s="89">
        <v>1</v>
      </c>
      <c r="H497" s="89" t="s">
        <v>84</v>
      </c>
      <c r="I497" s="108"/>
      <c r="J497" s="89">
        <f t="shared" si="18"/>
        <v>0</v>
      </c>
      <c r="K497" s="89" t="s">
        <v>85</v>
      </c>
    </row>
    <row r="498" s="75" customFormat="1" customHeight="1" spans="1:11">
      <c r="A498" s="88" t="s">
        <v>348</v>
      </c>
      <c r="B498" s="47"/>
      <c r="C498" s="47"/>
      <c r="D498" s="107"/>
      <c r="E498" s="90" t="s">
        <v>1533</v>
      </c>
      <c r="F498" s="90" t="s">
        <v>1534</v>
      </c>
      <c r="G498" s="89">
        <v>1</v>
      </c>
      <c r="H498" s="89" t="s">
        <v>84</v>
      </c>
      <c r="I498" s="108"/>
      <c r="J498" s="89">
        <f t="shared" si="18"/>
        <v>0</v>
      </c>
      <c r="K498" s="89" t="s">
        <v>85</v>
      </c>
    </row>
    <row r="499" s="75" customFormat="1" customHeight="1" spans="1:11">
      <c r="A499" s="88" t="s">
        <v>350</v>
      </c>
      <c r="B499" s="47"/>
      <c r="C499" s="47"/>
      <c r="D499" s="107"/>
      <c r="E499" s="90" t="s">
        <v>1535</v>
      </c>
      <c r="F499" s="90" t="s">
        <v>1536</v>
      </c>
      <c r="G499" s="89">
        <v>1</v>
      </c>
      <c r="H499" s="89" t="s">
        <v>84</v>
      </c>
      <c r="I499" s="108"/>
      <c r="J499" s="89">
        <f t="shared" si="18"/>
        <v>0</v>
      </c>
      <c r="K499" s="89" t="s">
        <v>85</v>
      </c>
    </row>
    <row r="500" s="75" customFormat="1" customHeight="1" spans="1:11">
      <c r="A500" s="88" t="s">
        <v>354</v>
      </c>
      <c r="B500" s="47"/>
      <c r="C500" s="47"/>
      <c r="D500" s="89" t="s">
        <v>1537</v>
      </c>
      <c r="E500" s="90" t="s">
        <v>1538</v>
      </c>
      <c r="F500" s="90" t="s">
        <v>1539</v>
      </c>
      <c r="G500" s="89">
        <v>1</v>
      </c>
      <c r="H500" s="89" t="s">
        <v>84</v>
      </c>
      <c r="I500" s="108"/>
      <c r="J500" s="89">
        <f t="shared" si="18"/>
        <v>0</v>
      </c>
      <c r="K500" s="89" t="s">
        <v>85</v>
      </c>
    </row>
    <row r="501" s="75" customFormat="1" customHeight="1" spans="1:11">
      <c r="A501" s="88" t="s">
        <v>357</v>
      </c>
      <c r="B501" s="47"/>
      <c r="C501" s="47"/>
      <c r="D501" s="107"/>
      <c r="E501" s="90" t="s">
        <v>1540</v>
      </c>
      <c r="F501" s="90" t="s">
        <v>1541</v>
      </c>
      <c r="G501" s="89">
        <v>1</v>
      </c>
      <c r="H501" s="89" t="s">
        <v>84</v>
      </c>
      <c r="I501" s="108"/>
      <c r="J501" s="89">
        <f t="shared" si="18"/>
        <v>0</v>
      </c>
      <c r="K501" s="89" t="s">
        <v>85</v>
      </c>
    </row>
    <row r="502" s="75" customFormat="1" customHeight="1" spans="1:11">
      <c r="A502" s="88" t="s">
        <v>360</v>
      </c>
      <c r="B502" s="47"/>
      <c r="C502" s="47"/>
      <c r="D502" s="107"/>
      <c r="E502" s="90" t="s">
        <v>1542</v>
      </c>
      <c r="F502" s="90" t="s">
        <v>1543</v>
      </c>
      <c r="G502" s="89">
        <v>1</v>
      </c>
      <c r="H502" s="89" t="s">
        <v>84</v>
      </c>
      <c r="I502" s="108"/>
      <c r="J502" s="89">
        <f t="shared" si="18"/>
        <v>0</v>
      </c>
      <c r="K502" s="89" t="s">
        <v>85</v>
      </c>
    </row>
    <row r="503" s="75" customFormat="1" customHeight="1" spans="1:11">
      <c r="A503" s="88" t="s">
        <v>364</v>
      </c>
      <c r="B503" s="47"/>
      <c r="C503" s="47"/>
      <c r="D503" s="107"/>
      <c r="E503" s="90" t="s">
        <v>1544</v>
      </c>
      <c r="F503" s="90" t="s">
        <v>1545</v>
      </c>
      <c r="G503" s="89">
        <v>1</v>
      </c>
      <c r="H503" s="89" t="s">
        <v>84</v>
      </c>
      <c r="I503" s="108"/>
      <c r="J503" s="89">
        <f t="shared" si="18"/>
        <v>0</v>
      </c>
      <c r="K503" s="89" t="s">
        <v>85</v>
      </c>
    </row>
    <row r="504" s="75" customFormat="1" customHeight="1" spans="1:11">
      <c r="A504" s="88" t="s">
        <v>367</v>
      </c>
      <c r="B504" s="47"/>
      <c r="C504" s="47"/>
      <c r="D504" s="107"/>
      <c r="E504" s="90" t="s">
        <v>1546</v>
      </c>
      <c r="F504" s="90" t="s">
        <v>1547</v>
      </c>
      <c r="G504" s="89">
        <v>1</v>
      </c>
      <c r="H504" s="89" t="s">
        <v>84</v>
      </c>
      <c r="I504" s="108"/>
      <c r="J504" s="89">
        <f t="shared" si="18"/>
        <v>0</v>
      </c>
      <c r="K504" s="89" t="s">
        <v>85</v>
      </c>
    </row>
    <row r="505" s="75" customFormat="1" customHeight="1" spans="1:11">
      <c r="A505" s="88" t="s">
        <v>370</v>
      </c>
      <c r="B505" s="47"/>
      <c r="C505" s="47"/>
      <c r="D505" s="107"/>
      <c r="E505" s="90" t="s">
        <v>1531</v>
      </c>
      <c r="F505" s="90" t="s">
        <v>1548</v>
      </c>
      <c r="G505" s="89">
        <v>1</v>
      </c>
      <c r="H505" s="89" t="s">
        <v>84</v>
      </c>
      <c r="I505" s="108"/>
      <c r="J505" s="89">
        <f t="shared" si="18"/>
        <v>0</v>
      </c>
      <c r="K505" s="89" t="s">
        <v>85</v>
      </c>
    </row>
    <row r="506" s="75" customFormat="1" customHeight="1" spans="1:11">
      <c r="A506" s="88" t="s">
        <v>373</v>
      </c>
      <c r="B506" s="47"/>
      <c r="C506" s="89" t="s">
        <v>1549</v>
      </c>
      <c r="D506" s="89" t="s">
        <v>1550</v>
      </c>
      <c r="E506" s="90" t="s">
        <v>1551</v>
      </c>
      <c r="F506" s="90" t="s">
        <v>1552</v>
      </c>
      <c r="G506" s="89">
        <v>1</v>
      </c>
      <c r="H506" s="89" t="s">
        <v>84</v>
      </c>
      <c r="I506" s="108"/>
      <c r="J506" s="89">
        <f t="shared" si="18"/>
        <v>0</v>
      </c>
      <c r="K506" s="89" t="s">
        <v>85</v>
      </c>
    </row>
    <row r="507" s="75" customFormat="1" customHeight="1" spans="1:11">
      <c r="A507" s="88" t="s">
        <v>377</v>
      </c>
      <c r="B507" s="47"/>
      <c r="C507" s="47"/>
      <c r="D507" s="107"/>
      <c r="E507" s="90" t="s">
        <v>1550</v>
      </c>
      <c r="F507" s="90" t="s">
        <v>1553</v>
      </c>
      <c r="G507" s="89">
        <v>1</v>
      </c>
      <c r="H507" s="89" t="s">
        <v>84</v>
      </c>
      <c r="I507" s="108"/>
      <c r="J507" s="89">
        <f t="shared" si="18"/>
        <v>0</v>
      </c>
      <c r="K507" s="89" t="s">
        <v>85</v>
      </c>
    </row>
    <row r="508" s="75" customFormat="1" customHeight="1" spans="1:11">
      <c r="A508" s="88" t="s">
        <v>380</v>
      </c>
      <c r="B508" s="47"/>
      <c r="C508" s="47"/>
      <c r="D508" s="89" t="s">
        <v>1554</v>
      </c>
      <c r="E508" s="90" t="s">
        <v>1555</v>
      </c>
      <c r="F508" s="90" t="s">
        <v>1556</v>
      </c>
      <c r="G508" s="89">
        <v>1</v>
      </c>
      <c r="H508" s="89" t="s">
        <v>84</v>
      </c>
      <c r="I508" s="108"/>
      <c r="J508" s="89">
        <f t="shared" si="18"/>
        <v>0</v>
      </c>
      <c r="K508" s="89" t="s">
        <v>85</v>
      </c>
    </row>
    <row r="509" s="75" customFormat="1" customHeight="1" spans="1:11">
      <c r="A509" s="88" t="s">
        <v>384</v>
      </c>
      <c r="B509" s="47"/>
      <c r="C509" s="47"/>
      <c r="D509" s="107"/>
      <c r="E509" s="90" t="s">
        <v>1557</v>
      </c>
      <c r="F509" s="90" t="s">
        <v>1558</v>
      </c>
      <c r="G509" s="89">
        <v>1</v>
      </c>
      <c r="H509" s="89" t="s">
        <v>84</v>
      </c>
      <c r="I509" s="108"/>
      <c r="J509" s="89">
        <f t="shared" si="18"/>
        <v>0</v>
      </c>
      <c r="K509" s="89" t="s">
        <v>85</v>
      </c>
    </row>
    <row r="510" s="75" customFormat="1" customHeight="1" spans="1:11">
      <c r="A510" s="88" t="s">
        <v>387</v>
      </c>
      <c r="B510" s="47"/>
      <c r="C510" s="47"/>
      <c r="D510" s="107"/>
      <c r="E510" s="90" t="s">
        <v>1559</v>
      </c>
      <c r="F510" s="90" t="s">
        <v>1560</v>
      </c>
      <c r="G510" s="89">
        <v>1</v>
      </c>
      <c r="H510" s="89" t="s">
        <v>84</v>
      </c>
      <c r="I510" s="108"/>
      <c r="J510" s="89">
        <f t="shared" si="18"/>
        <v>0</v>
      </c>
      <c r="K510" s="89" t="s">
        <v>85</v>
      </c>
    </row>
    <row r="511" s="75" customFormat="1" customHeight="1" spans="1:11">
      <c r="A511" s="88" t="s">
        <v>390</v>
      </c>
      <c r="B511" s="47"/>
      <c r="C511" s="47"/>
      <c r="D511" s="107"/>
      <c r="E511" s="90" t="s">
        <v>1561</v>
      </c>
      <c r="F511" s="90" t="s">
        <v>1562</v>
      </c>
      <c r="G511" s="89">
        <v>1</v>
      </c>
      <c r="H511" s="89" t="s">
        <v>84</v>
      </c>
      <c r="I511" s="108"/>
      <c r="J511" s="89">
        <f t="shared" si="18"/>
        <v>0</v>
      </c>
      <c r="K511" s="89" t="s">
        <v>85</v>
      </c>
    </row>
    <row r="512" s="75" customFormat="1" customHeight="1" spans="1:11">
      <c r="A512" s="88" t="s">
        <v>393</v>
      </c>
      <c r="B512" s="47"/>
      <c r="C512" s="47"/>
      <c r="D512" s="107"/>
      <c r="E512" s="90" t="s">
        <v>1563</v>
      </c>
      <c r="F512" s="90" t="s">
        <v>1564</v>
      </c>
      <c r="G512" s="89">
        <v>1</v>
      </c>
      <c r="H512" s="89" t="s">
        <v>84</v>
      </c>
      <c r="I512" s="108"/>
      <c r="J512" s="89">
        <f t="shared" si="18"/>
        <v>0</v>
      </c>
      <c r="K512" s="89" t="s">
        <v>85</v>
      </c>
    </row>
    <row r="513" s="75" customFormat="1" customHeight="1" spans="1:11">
      <c r="A513" s="88" t="s">
        <v>1565</v>
      </c>
      <c r="B513" s="47"/>
      <c r="C513" s="47"/>
      <c r="D513" s="107"/>
      <c r="E513" s="90" t="s">
        <v>1566</v>
      </c>
      <c r="F513" s="90" t="s">
        <v>1567</v>
      </c>
      <c r="G513" s="89">
        <v>1</v>
      </c>
      <c r="H513" s="89" t="s">
        <v>84</v>
      </c>
      <c r="I513" s="108"/>
      <c r="J513" s="89">
        <f t="shared" si="18"/>
        <v>0</v>
      </c>
      <c r="K513" s="89" t="s">
        <v>85</v>
      </c>
    </row>
    <row r="514" s="75" customFormat="1" customHeight="1" spans="1:11">
      <c r="A514" s="88" t="s">
        <v>1568</v>
      </c>
      <c r="B514" s="47"/>
      <c r="C514" s="47"/>
      <c r="D514" s="107"/>
      <c r="E514" s="90" t="s">
        <v>1569</v>
      </c>
      <c r="F514" s="90" t="s">
        <v>1570</v>
      </c>
      <c r="G514" s="89">
        <v>1</v>
      </c>
      <c r="H514" s="89" t="s">
        <v>84</v>
      </c>
      <c r="I514" s="108"/>
      <c r="J514" s="89">
        <f t="shared" si="18"/>
        <v>0</v>
      </c>
      <c r="K514" s="89" t="s">
        <v>85</v>
      </c>
    </row>
    <row r="515" s="75" customFormat="1" customHeight="1" spans="1:11">
      <c r="A515" s="88" t="s">
        <v>1571</v>
      </c>
      <c r="B515" s="47"/>
      <c r="C515" s="89" t="s">
        <v>1572</v>
      </c>
      <c r="D515" s="89" t="s">
        <v>1573</v>
      </c>
      <c r="E515" s="90"/>
      <c r="F515" s="90" t="s">
        <v>1574</v>
      </c>
      <c r="G515" s="89">
        <v>1</v>
      </c>
      <c r="H515" s="89" t="s">
        <v>84</v>
      </c>
      <c r="I515" s="108"/>
      <c r="J515" s="89">
        <f t="shared" si="18"/>
        <v>0</v>
      </c>
      <c r="K515" s="89" t="s">
        <v>85</v>
      </c>
    </row>
    <row r="516" s="75" customFormat="1" customHeight="1" spans="1:11">
      <c r="A516" s="88" t="s">
        <v>1575</v>
      </c>
      <c r="B516" s="47"/>
      <c r="C516" s="47"/>
      <c r="D516" s="89" t="s">
        <v>1576</v>
      </c>
      <c r="E516" s="90"/>
      <c r="F516" s="90" t="s">
        <v>1577</v>
      </c>
      <c r="G516" s="89">
        <v>1</v>
      </c>
      <c r="H516" s="89" t="s">
        <v>84</v>
      </c>
      <c r="I516" s="108"/>
      <c r="J516" s="89">
        <f t="shared" si="18"/>
        <v>0</v>
      </c>
      <c r="K516" s="89" t="s">
        <v>85</v>
      </c>
    </row>
    <row r="517" s="75" customFormat="1" customHeight="1" spans="1:11">
      <c r="A517" s="88" t="s">
        <v>1578</v>
      </c>
      <c r="B517" s="47"/>
      <c r="C517" s="47"/>
      <c r="D517" s="89" t="s">
        <v>1579</v>
      </c>
      <c r="E517" s="90"/>
      <c r="F517" s="90" t="s">
        <v>1580</v>
      </c>
      <c r="G517" s="89">
        <v>1</v>
      </c>
      <c r="H517" s="89" t="s">
        <v>84</v>
      </c>
      <c r="I517" s="108"/>
      <c r="J517" s="89">
        <f t="shared" si="18"/>
        <v>0</v>
      </c>
      <c r="K517" s="89" t="s">
        <v>85</v>
      </c>
    </row>
    <row r="518" s="75" customFormat="1" customHeight="1" spans="1:11">
      <c r="A518" s="85">
        <v>4</v>
      </c>
      <c r="B518" s="85" t="s">
        <v>1581</v>
      </c>
      <c r="C518" s="56"/>
      <c r="D518" s="86"/>
      <c r="E518" s="86"/>
      <c r="F518" s="86"/>
      <c r="G518" s="87"/>
      <c r="H518" s="87"/>
      <c r="I518" s="102"/>
      <c r="J518" s="103">
        <f>J519+J520+J521+J522+J523+J524+J525</f>
        <v>0</v>
      </c>
      <c r="K518" s="103"/>
    </row>
    <row r="519" s="75" customFormat="1" customHeight="1" spans="1:11">
      <c r="A519" s="88" t="s">
        <v>396</v>
      </c>
      <c r="B519" s="80" t="s">
        <v>1581</v>
      </c>
      <c r="C519" s="89" t="s">
        <v>1582</v>
      </c>
      <c r="D519" s="89" t="s">
        <v>1498</v>
      </c>
      <c r="E519" s="90"/>
      <c r="F519" s="90" t="s">
        <v>1583</v>
      </c>
      <c r="G519" s="89">
        <v>1</v>
      </c>
      <c r="H519" s="89" t="s">
        <v>84</v>
      </c>
      <c r="I519" s="108"/>
      <c r="J519" s="89">
        <f>G519*I519</f>
        <v>0</v>
      </c>
      <c r="K519" s="89" t="s">
        <v>85</v>
      </c>
    </row>
    <row r="520" s="75" customFormat="1" customHeight="1" spans="1:11">
      <c r="A520" s="88" t="s">
        <v>398</v>
      </c>
      <c r="B520" s="47"/>
      <c r="C520" s="47"/>
      <c r="D520" s="89" t="s">
        <v>1584</v>
      </c>
      <c r="E520" s="90"/>
      <c r="F520" s="90" t="s">
        <v>1585</v>
      </c>
      <c r="G520" s="89">
        <v>1</v>
      </c>
      <c r="H520" s="89" t="s">
        <v>84</v>
      </c>
      <c r="I520" s="108"/>
      <c r="J520" s="89">
        <f t="shared" ref="J520:J525" si="19">G520*I520</f>
        <v>0</v>
      </c>
      <c r="K520" s="89" t="s">
        <v>85</v>
      </c>
    </row>
    <row r="521" s="75" customFormat="1" customHeight="1" spans="1:11">
      <c r="A521" s="88" t="s">
        <v>401</v>
      </c>
      <c r="B521" s="47"/>
      <c r="C521" s="89" t="s">
        <v>1586</v>
      </c>
      <c r="D521" s="89"/>
      <c r="E521" s="90"/>
      <c r="F521" s="90" t="s">
        <v>1587</v>
      </c>
      <c r="G521" s="89">
        <v>1</v>
      </c>
      <c r="H521" s="89" t="s">
        <v>84</v>
      </c>
      <c r="I521" s="108"/>
      <c r="J521" s="89">
        <f t="shared" si="19"/>
        <v>0</v>
      </c>
      <c r="K521" s="89" t="s">
        <v>85</v>
      </c>
    </row>
    <row r="522" s="75" customFormat="1" customHeight="1" spans="1:11">
      <c r="A522" s="88" t="s">
        <v>405</v>
      </c>
      <c r="B522" s="47"/>
      <c r="C522" s="89" t="s">
        <v>1588</v>
      </c>
      <c r="D522" s="89"/>
      <c r="E522" s="90"/>
      <c r="F522" s="90" t="s">
        <v>1589</v>
      </c>
      <c r="G522" s="89">
        <v>1</v>
      </c>
      <c r="H522" s="89" t="s">
        <v>84</v>
      </c>
      <c r="I522" s="108"/>
      <c r="J522" s="89">
        <f t="shared" si="19"/>
        <v>0</v>
      </c>
      <c r="K522" s="89" t="s">
        <v>85</v>
      </c>
    </row>
    <row r="523" s="75" customFormat="1" customHeight="1" spans="1:11">
      <c r="A523" s="88" t="s">
        <v>407</v>
      </c>
      <c r="B523" s="47"/>
      <c r="C523" s="89" t="s">
        <v>1590</v>
      </c>
      <c r="D523" s="89"/>
      <c r="E523" s="90"/>
      <c r="F523" s="90" t="s">
        <v>1591</v>
      </c>
      <c r="G523" s="89">
        <v>1</v>
      </c>
      <c r="H523" s="89" t="s">
        <v>84</v>
      </c>
      <c r="I523" s="108"/>
      <c r="J523" s="89">
        <f t="shared" si="19"/>
        <v>0</v>
      </c>
      <c r="K523" s="89" t="s">
        <v>85</v>
      </c>
    </row>
    <row r="524" s="75" customFormat="1" customHeight="1" spans="1:11">
      <c r="A524" s="88" t="s">
        <v>410</v>
      </c>
      <c r="B524" s="47"/>
      <c r="C524" s="89" t="s">
        <v>1592</v>
      </c>
      <c r="D524" s="89" t="s">
        <v>1593</v>
      </c>
      <c r="E524" s="90"/>
      <c r="F524" s="90" t="s">
        <v>1594</v>
      </c>
      <c r="G524" s="89">
        <v>1</v>
      </c>
      <c r="H524" s="89" t="s">
        <v>84</v>
      </c>
      <c r="I524" s="108"/>
      <c r="J524" s="89">
        <f t="shared" si="19"/>
        <v>0</v>
      </c>
      <c r="K524" s="89" t="s">
        <v>85</v>
      </c>
    </row>
    <row r="525" s="75" customFormat="1" customHeight="1" spans="1:11">
      <c r="A525" s="88" t="s">
        <v>413</v>
      </c>
      <c r="B525" s="47"/>
      <c r="C525" s="47"/>
      <c r="D525" s="89" t="s">
        <v>1595</v>
      </c>
      <c r="E525" s="90"/>
      <c r="F525" s="90" t="s">
        <v>1596</v>
      </c>
      <c r="G525" s="89">
        <v>1</v>
      </c>
      <c r="H525" s="89" t="s">
        <v>84</v>
      </c>
      <c r="I525" s="108"/>
      <c r="J525" s="89">
        <f t="shared" si="19"/>
        <v>0</v>
      </c>
      <c r="K525" s="89" t="s">
        <v>85</v>
      </c>
    </row>
    <row r="526" s="75" customFormat="1" customHeight="1" spans="1:11">
      <c r="A526" s="85">
        <v>5</v>
      </c>
      <c r="B526" s="85" t="s">
        <v>1597</v>
      </c>
      <c r="C526" s="56"/>
      <c r="D526" s="86"/>
      <c r="E526" s="86"/>
      <c r="F526" s="86"/>
      <c r="G526" s="87"/>
      <c r="H526" s="87"/>
      <c r="I526" s="102"/>
      <c r="J526" s="103">
        <f>J527+J528+J529+J530+J531+J532+J533+J534+J535+J536+J537+J538+J539+J540+J541+J542+J543+J544+J545+J546+J547+J548+J549+J550+J552+J551+J553+J554+J555+J556</f>
        <v>0</v>
      </c>
      <c r="K526" s="103"/>
    </row>
    <row r="527" s="75" customFormat="1" customHeight="1" spans="1:11">
      <c r="A527" s="88" t="s">
        <v>465</v>
      </c>
      <c r="B527" s="80" t="s">
        <v>1597</v>
      </c>
      <c r="C527" s="89" t="s">
        <v>1598</v>
      </c>
      <c r="D527" s="89" t="s">
        <v>1599</v>
      </c>
      <c r="E527" s="90"/>
      <c r="F527" s="90" t="s">
        <v>1600</v>
      </c>
      <c r="G527" s="89">
        <v>1</v>
      </c>
      <c r="H527" s="89" t="s">
        <v>84</v>
      </c>
      <c r="I527" s="108"/>
      <c r="J527" s="89">
        <f>G527*I527</f>
        <v>0</v>
      </c>
      <c r="K527" s="89" t="s">
        <v>85</v>
      </c>
    </row>
    <row r="528" s="75" customFormat="1" customHeight="1" spans="1:11">
      <c r="A528" s="88" t="s">
        <v>469</v>
      </c>
      <c r="B528" s="47"/>
      <c r="C528" s="47"/>
      <c r="D528" s="89" t="s">
        <v>1601</v>
      </c>
      <c r="E528" s="90"/>
      <c r="F528" s="90" t="s">
        <v>1602</v>
      </c>
      <c r="G528" s="89">
        <v>1</v>
      </c>
      <c r="H528" s="89" t="s">
        <v>84</v>
      </c>
      <c r="I528" s="108"/>
      <c r="J528" s="89">
        <f t="shared" ref="J528:J556" si="20">G528*I528</f>
        <v>0</v>
      </c>
      <c r="K528" s="89" t="s">
        <v>85</v>
      </c>
    </row>
    <row r="529" s="75" customFormat="1" customHeight="1" spans="1:11">
      <c r="A529" s="88" t="s">
        <v>472</v>
      </c>
      <c r="B529" s="47"/>
      <c r="C529" s="47"/>
      <c r="D529" s="89" t="s">
        <v>1603</v>
      </c>
      <c r="E529" s="90"/>
      <c r="F529" s="90" t="s">
        <v>1604</v>
      </c>
      <c r="G529" s="89">
        <v>1</v>
      </c>
      <c r="H529" s="89" t="s">
        <v>84</v>
      </c>
      <c r="I529" s="108"/>
      <c r="J529" s="89">
        <f t="shared" si="20"/>
        <v>0</v>
      </c>
      <c r="K529" s="89" t="s">
        <v>85</v>
      </c>
    </row>
    <row r="530" s="75" customFormat="1" customHeight="1" spans="1:11">
      <c r="A530" s="88" t="s">
        <v>475</v>
      </c>
      <c r="B530" s="47"/>
      <c r="C530" s="47"/>
      <c r="D530" s="89" t="s">
        <v>1605</v>
      </c>
      <c r="E530" s="90"/>
      <c r="F530" s="90" t="s">
        <v>1606</v>
      </c>
      <c r="G530" s="89">
        <v>1</v>
      </c>
      <c r="H530" s="89" t="s">
        <v>84</v>
      </c>
      <c r="I530" s="108"/>
      <c r="J530" s="89">
        <f t="shared" si="20"/>
        <v>0</v>
      </c>
      <c r="K530" s="89" t="s">
        <v>85</v>
      </c>
    </row>
    <row r="531" s="75" customFormat="1" customHeight="1" spans="1:11">
      <c r="A531" s="88" t="s">
        <v>478</v>
      </c>
      <c r="B531" s="47"/>
      <c r="C531" s="47"/>
      <c r="D531" s="89" t="s">
        <v>1607</v>
      </c>
      <c r="E531" s="90"/>
      <c r="F531" s="90" t="s">
        <v>1608</v>
      </c>
      <c r="G531" s="89">
        <v>1</v>
      </c>
      <c r="H531" s="89" t="s">
        <v>84</v>
      </c>
      <c r="I531" s="108"/>
      <c r="J531" s="89">
        <f t="shared" si="20"/>
        <v>0</v>
      </c>
      <c r="K531" s="89" t="s">
        <v>85</v>
      </c>
    </row>
    <row r="532" s="75" customFormat="1" customHeight="1" spans="1:11">
      <c r="A532" s="88" t="s">
        <v>481</v>
      </c>
      <c r="B532" s="47"/>
      <c r="C532" s="47"/>
      <c r="D532" s="89" t="s">
        <v>1609</v>
      </c>
      <c r="E532" s="90"/>
      <c r="F532" s="90" t="s">
        <v>1610</v>
      </c>
      <c r="G532" s="89">
        <v>1</v>
      </c>
      <c r="H532" s="89" t="s">
        <v>84</v>
      </c>
      <c r="I532" s="108"/>
      <c r="J532" s="89">
        <f t="shared" si="20"/>
        <v>0</v>
      </c>
      <c r="K532" s="89" t="s">
        <v>85</v>
      </c>
    </row>
    <row r="533" s="75" customFormat="1" customHeight="1" spans="1:11">
      <c r="A533" s="88" t="s">
        <v>485</v>
      </c>
      <c r="B533" s="47"/>
      <c r="C533" s="47"/>
      <c r="D533" s="89" t="s">
        <v>1611</v>
      </c>
      <c r="E533" s="90"/>
      <c r="F533" s="90" t="s">
        <v>1612</v>
      </c>
      <c r="G533" s="89">
        <v>1</v>
      </c>
      <c r="H533" s="89" t="s">
        <v>84</v>
      </c>
      <c r="I533" s="108"/>
      <c r="J533" s="89">
        <f t="shared" si="20"/>
        <v>0</v>
      </c>
      <c r="K533" s="89" t="s">
        <v>85</v>
      </c>
    </row>
    <row r="534" s="75" customFormat="1" customHeight="1" spans="1:11">
      <c r="A534" s="88" t="s">
        <v>488</v>
      </c>
      <c r="B534" s="47"/>
      <c r="C534" s="47"/>
      <c r="D534" s="89" t="s">
        <v>1613</v>
      </c>
      <c r="E534" s="90"/>
      <c r="F534" s="90" t="s">
        <v>1614</v>
      </c>
      <c r="G534" s="89">
        <v>1</v>
      </c>
      <c r="H534" s="89" t="s">
        <v>84</v>
      </c>
      <c r="I534" s="108"/>
      <c r="J534" s="89">
        <f t="shared" si="20"/>
        <v>0</v>
      </c>
      <c r="K534" s="89" t="s">
        <v>85</v>
      </c>
    </row>
    <row r="535" s="75" customFormat="1" customHeight="1" spans="1:11">
      <c r="A535" s="88" t="s">
        <v>491</v>
      </c>
      <c r="B535" s="47"/>
      <c r="C535" s="47"/>
      <c r="D535" s="89" t="s">
        <v>1615</v>
      </c>
      <c r="E535" s="90"/>
      <c r="F535" s="90" t="s">
        <v>1616</v>
      </c>
      <c r="G535" s="89">
        <v>1</v>
      </c>
      <c r="H535" s="89" t="s">
        <v>84</v>
      </c>
      <c r="I535" s="108"/>
      <c r="J535" s="89">
        <f t="shared" si="20"/>
        <v>0</v>
      </c>
      <c r="K535" s="89" t="s">
        <v>85</v>
      </c>
    </row>
    <row r="536" s="75" customFormat="1" customHeight="1" spans="1:11">
      <c r="A536" s="88" t="s">
        <v>494</v>
      </c>
      <c r="B536" s="47"/>
      <c r="C536" s="47"/>
      <c r="D536" s="89" t="s">
        <v>1617</v>
      </c>
      <c r="E536" s="90"/>
      <c r="F536" s="90" t="s">
        <v>1618</v>
      </c>
      <c r="G536" s="89">
        <v>1</v>
      </c>
      <c r="H536" s="89" t="s">
        <v>84</v>
      </c>
      <c r="I536" s="108"/>
      <c r="J536" s="89">
        <f t="shared" si="20"/>
        <v>0</v>
      </c>
      <c r="K536" s="89" t="s">
        <v>85</v>
      </c>
    </row>
    <row r="537" s="75" customFormat="1" customHeight="1" spans="1:11">
      <c r="A537" s="88" t="s">
        <v>497</v>
      </c>
      <c r="B537" s="47"/>
      <c r="C537" s="47"/>
      <c r="D537" s="89" t="s">
        <v>1619</v>
      </c>
      <c r="E537" s="90"/>
      <c r="F537" s="90" t="s">
        <v>1620</v>
      </c>
      <c r="G537" s="89">
        <v>1</v>
      </c>
      <c r="H537" s="89" t="s">
        <v>84</v>
      </c>
      <c r="I537" s="108"/>
      <c r="J537" s="89">
        <f t="shared" si="20"/>
        <v>0</v>
      </c>
      <c r="K537" s="89" t="s">
        <v>85</v>
      </c>
    </row>
    <row r="538" s="75" customFormat="1" customHeight="1" spans="1:11">
      <c r="A538" s="88" t="s">
        <v>500</v>
      </c>
      <c r="B538" s="47"/>
      <c r="C538" s="89" t="s">
        <v>658</v>
      </c>
      <c r="D538" s="89"/>
      <c r="E538" s="90"/>
      <c r="F538" s="90" t="s">
        <v>1621</v>
      </c>
      <c r="G538" s="89">
        <v>1</v>
      </c>
      <c r="H538" s="89" t="s">
        <v>84</v>
      </c>
      <c r="I538" s="108"/>
      <c r="J538" s="89">
        <f t="shared" si="20"/>
        <v>0</v>
      </c>
      <c r="K538" s="89" t="s">
        <v>85</v>
      </c>
    </row>
    <row r="539" s="75" customFormat="1" customHeight="1" spans="1:11">
      <c r="A539" s="88" t="s">
        <v>503</v>
      </c>
      <c r="B539" s="47"/>
      <c r="C539" s="89" t="s">
        <v>1622</v>
      </c>
      <c r="D539" s="89" t="s">
        <v>1504</v>
      </c>
      <c r="E539" s="90"/>
      <c r="F539" s="90" t="s">
        <v>1623</v>
      </c>
      <c r="G539" s="89">
        <v>1</v>
      </c>
      <c r="H539" s="89" t="s">
        <v>84</v>
      </c>
      <c r="I539" s="108"/>
      <c r="J539" s="89">
        <f t="shared" si="20"/>
        <v>0</v>
      </c>
      <c r="K539" s="89" t="s">
        <v>85</v>
      </c>
    </row>
    <row r="540" s="75" customFormat="1" customHeight="1" spans="1:11">
      <c r="A540" s="88" t="s">
        <v>506</v>
      </c>
      <c r="B540" s="47"/>
      <c r="C540" s="47"/>
      <c r="D540" s="89" t="s">
        <v>1624</v>
      </c>
      <c r="E540" s="90"/>
      <c r="F540" s="90" t="s">
        <v>1625</v>
      </c>
      <c r="G540" s="89">
        <v>1</v>
      </c>
      <c r="H540" s="89" t="s">
        <v>84</v>
      </c>
      <c r="I540" s="108"/>
      <c r="J540" s="89">
        <f t="shared" si="20"/>
        <v>0</v>
      </c>
      <c r="K540" s="89" t="s">
        <v>85</v>
      </c>
    </row>
    <row r="541" s="75" customFormat="1" customHeight="1" spans="1:11">
      <c r="A541" s="88" t="s">
        <v>510</v>
      </c>
      <c r="B541" s="47"/>
      <c r="C541" s="89" t="s">
        <v>1626</v>
      </c>
      <c r="D541" s="89" t="s">
        <v>1627</v>
      </c>
      <c r="E541" s="90"/>
      <c r="F541" s="90" t="s">
        <v>1628</v>
      </c>
      <c r="G541" s="89">
        <v>1</v>
      </c>
      <c r="H541" s="89" t="s">
        <v>84</v>
      </c>
      <c r="I541" s="108"/>
      <c r="J541" s="89">
        <f t="shared" si="20"/>
        <v>0</v>
      </c>
      <c r="K541" s="89" t="s">
        <v>85</v>
      </c>
    </row>
    <row r="542" s="75" customFormat="1" customHeight="1" spans="1:11">
      <c r="A542" s="88" t="s">
        <v>513</v>
      </c>
      <c r="B542" s="47"/>
      <c r="C542" s="89" t="s">
        <v>1629</v>
      </c>
      <c r="D542" s="89"/>
      <c r="E542" s="90"/>
      <c r="F542" s="90" t="s">
        <v>1630</v>
      </c>
      <c r="G542" s="89">
        <v>1</v>
      </c>
      <c r="H542" s="89" t="s">
        <v>1631</v>
      </c>
      <c r="I542" s="108"/>
      <c r="J542" s="89">
        <f t="shared" si="20"/>
        <v>0</v>
      </c>
      <c r="K542" s="89" t="s">
        <v>85</v>
      </c>
    </row>
    <row r="543" s="75" customFormat="1" customHeight="1" spans="1:11">
      <c r="A543" s="88" t="s">
        <v>516</v>
      </c>
      <c r="B543" s="47"/>
      <c r="C543" s="47"/>
      <c r="D543" s="89" t="s">
        <v>1632</v>
      </c>
      <c r="E543" s="90"/>
      <c r="F543" s="90" t="s">
        <v>1633</v>
      </c>
      <c r="G543" s="89">
        <v>1</v>
      </c>
      <c r="H543" s="89" t="s">
        <v>1631</v>
      </c>
      <c r="I543" s="108"/>
      <c r="J543" s="89">
        <f t="shared" si="20"/>
        <v>0</v>
      </c>
      <c r="K543" s="89" t="s">
        <v>85</v>
      </c>
    </row>
    <row r="544" s="75" customFormat="1" customHeight="1" spans="1:11">
      <c r="A544" s="88" t="s">
        <v>519</v>
      </c>
      <c r="B544" s="47"/>
      <c r="C544" s="89" t="s">
        <v>1634</v>
      </c>
      <c r="D544" s="89"/>
      <c r="E544" s="90"/>
      <c r="F544" s="90" t="s">
        <v>1635</v>
      </c>
      <c r="G544" s="89">
        <v>1</v>
      </c>
      <c r="H544" s="89" t="s">
        <v>84</v>
      </c>
      <c r="I544" s="108"/>
      <c r="J544" s="89">
        <f t="shared" si="20"/>
        <v>0</v>
      </c>
      <c r="K544" s="89" t="s">
        <v>85</v>
      </c>
    </row>
    <row r="545" s="75" customFormat="1" customHeight="1" spans="1:11">
      <c r="A545" s="88" t="s">
        <v>523</v>
      </c>
      <c r="B545" s="47"/>
      <c r="C545" s="89" t="s">
        <v>1636</v>
      </c>
      <c r="D545" s="89"/>
      <c r="E545" s="90"/>
      <c r="F545" s="90" t="s">
        <v>1637</v>
      </c>
      <c r="G545" s="89">
        <v>1</v>
      </c>
      <c r="H545" s="89" t="s">
        <v>84</v>
      </c>
      <c r="I545" s="108"/>
      <c r="J545" s="89">
        <f t="shared" si="20"/>
        <v>0</v>
      </c>
      <c r="K545" s="89" t="s">
        <v>85</v>
      </c>
    </row>
    <row r="546" s="75" customFormat="1" customHeight="1" spans="1:11">
      <c r="A546" s="88" t="s">
        <v>526</v>
      </c>
      <c r="B546" s="47"/>
      <c r="C546" s="89" t="s">
        <v>1592</v>
      </c>
      <c r="D546" s="89" t="s">
        <v>453</v>
      </c>
      <c r="E546" s="90"/>
      <c r="F546" s="90" t="s">
        <v>1638</v>
      </c>
      <c r="G546" s="89">
        <v>1</v>
      </c>
      <c r="H546" s="89" t="s">
        <v>84</v>
      </c>
      <c r="I546" s="108"/>
      <c r="J546" s="89">
        <f t="shared" si="20"/>
        <v>0</v>
      </c>
      <c r="K546" s="89" t="s">
        <v>85</v>
      </c>
    </row>
    <row r="547" s="75" customFormat="1" customHeight="1" spans="1:11">
      <c r="A547" s="88" t="s">
        <v>529</v>
      </c>
      <c r="B547" s="47"/>
      <c r="C547" s="47"/>
      <c r="D547" s="89" t="s">
        <v>1639</v>
      </c>
      <c r="E547" s="90"/>
      <c r="F547" s="90" t="s">
        <v>1640</v>
      </c>
      <c r="G547" s="89">
        <v>1</v>
      </c>
      <c r="H547" s="89" t="s">
        <v>84</v>
      </c>
      <c r="I547" s="108"/>
      <c r="J547" s="89">
        <f t="shared" si="20"/>
        <v>0</v>
      </c>
      <c r="K547" s="89" t="s">
        <v>85</v>
      </c>
    </row>
    <row r="548" s="75" customFormat="1" customHeight="1" spans="1:11">
      <c r="A548" s="88" t="s">
        <v>532</v>
      </c>
      <c r="B548" s="47"/>
      <c r="C548" s="47"/>
      <c r="D548" s="89" t="s">
        <v>1641</v>
      </c>
      <c r="E548" s="90"/>
      <c r="F548" s="90" t="s">
        <v>1642</v>
      </c>
      <c r="G548" s="89">
        <v>1</v>
      </c>
      <c r="H548" s="89" t="s">
        <v>84</v>
      </c>
      <c r="I548" s="108"/>
      <c r="J548" s="89">
        <f t="shared" si="20"/>
        <v>0</v>
      </c>
      <c r="K548" s="89" t="s">
        <v>85</v>
      </c>
    </row>
    <row r="549" s="75" customFormat="1" customHeight="1" spans="1:11">
      <c r="A549" s="88" t="s">
        <v>536</v>
      </c>
      <c r="B549" s="47"/>
      <c r="C549" s="47"/>
      <c r="D549" s="89" t="s">
        <v>1643</v>
      </c>
      <c r="E549" s="90"/>
      <c r="F549" s="90" t="s">
        <v>1644</v>
      </c>
      <c r="G549" s="89">
        <v>1</v>
      </c>
      <c r="H549" s="89" t="s">
        <v>84</v>
      </c>
      <c r="I549" s="108"/>
      <c r="J549" s="89">
        <f t="shared" si="20"/>
        <v>0</v>
      </c>
      <c r="K549" s="89" t="s">
        <v>85</v>
      </c>
    </row>
    <row r="550" s="75" customFormat="1" customHeight="1" spans="1:11">
      <c r="A550" s="88" t="s">
        <v>539</v>
      </c>
      <c r="B550" s="47"/>
      <c r="C550" s="89" t="s">
        <v>1645</v>
      </c>
      <c r="D550" s="89" t="s">
        <v>1646</v>
      </c>
      <c r="E550" s="90"/>
      <c r="F550" s="90" t="s">
        <v>1647</v>
      </c>
      <c r="G550" s="89">
        <v>1</v>
      </c>
      <c r="H550" s="89" t="s">
        <v>84</v>
      </c>
      <c r="I550" s="108"/>
      <c r="J550" s="89">
        <f t="shared" si="20"/>
        <v>0</v>
      </c>
      <c r="K550" s="89" t="s">
        <v>85</v>
      </c>
    </row>
    <row r="551" s="75" customFormat="1" customHeight="1" spans="1:11">
      <c r="A551" s="88" t="s">
        <v>542</v>
      </c>
      <c r="B551" s="47"/>
      <c r="C551" s="47"/>
      <c r="D551" s="89" t="s">
        <v>1648</v>
      </c>
      <c r="E551" s="90"/>
      <c r="F551" s="90" t="s">
        <v>1649</v>
      </c>
      <c r="G551" s="89">
        <v>1</v>
      </c>
      <c r="H551" s="89" t="s">
        <v>84</v>
      </c>
      <c r="I551" s="108"/>
      <c r="J551" s="89">
        <f t="shared" si="20"/>
        <v>0</v>
      </c>
      <c r="K551" s="89" t="s">
        <v>85</v>
      </c>
    </row>
    <row r="552" s="75" customFormat="1" customHeight="1" spans="1:11">
      <c r="A552" s="88" t="s">
        <v>545</v>
      </c>
      <c r="B552" s="47"/>
      <c r="C552" s="47"/>
      <c r="D552" s="89" t="s">
        <v>1650</v>
      </c>
      <c r="E552" s="90"/>
      <c r="F552" s="90" t="s">
        <v>1651</v>
      </c>
      <c r="G552" s="89">
        <v>1</v>
      </c>
      <c r="H552" s="89" t="s">
        <v>84</v>
      </c>
      <c r="I552" s="108"/>
      <c r="J552" s="89">
        <f t="shared" si="20"/>
        <v>0</v>
      </c>
      <c r="K552" s="89" t="s">
        <v>85</v>
      </c>
    </row>
    <row r="553" s="75" customFormat="1" customHeight="1" spans="1:11">
      <c r="A553" s="88" t="s">
        <v>548</v>
      </c>
      <c r="B553" s="47"/>
      <c r="C553" s="89" t="s">
        <v>1652</v>
      </c>
      <c r="D553" s="89"/>
      <c r="E553" s="90"/>
      <c r="F553" s="90" t="s">
        <v>1653</v>
      </c>
      <c r="G553" s="89">
        <v>1</v>
      </c>
      <c r="H553" s="89" t="s">
        <v>84</v>
      </c>
      <c r="I553" s="108"/>
      <c r="J553" s="89">
        <f t="shared" si="20"/>
        <v>0</v>
      </c>
      <c r="K553" s="89" t="s">
        <v>85</v>
      </c>
    </row>
    <row r="554" s="75" customFormat="1" customHeight="1" spans="1:11">
      <c r="A554" s="88" t="s">
        <v>552</v>
      </c>
      <c r="B554" s="47"/>
      <c r="C554" s="89" t="s">
        <v>1233</v>
      </c>
      <c r="D554" s="89"/>
      <c r="E554" s="90"/>
      <c r="F554" s="90" t="s">
        <v>1654</v>
      </c>
      <c r="G554" s="89">
        <v>1</v>
      </c>
      <c r="H554" s="89" t="s">
        <v>84</v>
      </c>
      <c r="I554" s="108"/>
      <c r="J554" s="89">
        <f t="shared" si="20"/>
        <v>0</v>
      </c>
      <c r="K554" s="89" t="s">
        <v>85</v>
      </c>
    </row>
    <row r="555" s="75" customFormat="1" customHeight="1" spans="1:11">
      <c r="A555" s="88" t="s">
        <v>555</v>
      </c>
      <c r="B555" s="47"/>
      <c r="C555" s="89" t="s">
        <v>274</v>
      </c>
      <c r="D555" s="89"/>
      <c r="E555" s="90"/>
      <c r="F555" s="90" t="s">
        <v>1655</v>
      </c>
      <c r="G555" s="89">
        <v>1</v>
      </c>
      <c r="H555" s="89" t="s">
        <v>84</v>
      </c>
      <c r="I555" s="108"/>
      <c r="J555" s="89">
        <f t="shared" si="20"/>
        <v>0</v>
      </c>
      <c r="K555" s="89" t="s">
        <v>85</v>
      </c>
    </row>
    <row r="556" s="75" customFormat="1" customHeight="1" spans="1:11">
      <c r="A556" s="88" t="s">
        <v>558</v>
      </c>
      <c r="B556" s="47"/>
      <c r="C556" s="89" t="s">
        <v>1656</v>
      </c>
      <c r="D556" s="89"/>
      <c r="E556" s="90"/>
      <c r="F556" s="90" t="s">
        <v>1657</v>
      </c>
      <c r="G556" s="89">
        <v>1</v>
      </c>
      <c r="H556" s="89" t="s">
        <v>84</v>
      </c>
      <c r="I556" s="108"/>
      <c r="J556" s="89">
        <f t="shared" si="20"/>
        <v>0</v>
      </c>
      <c r="K556" s="89" t="s">
        <v>85</v>
      </c>
    </row>
    <row r="557" s="75" customFormat="1" customHeight="1" spans="1:11">
      <c r="A557" s="81" t="s">
        <v>60</v>
      </c>
      <c r="B557" s="81" t="s">
        <v>45</v>
      </c>
      <c r="C557" s="64"/>
      <c r="D557" s="82"/>
      <c r="E557" s="82"/>
      <c r="F557" s="82"/>
      <c r="G557" s="83"/>
      <c r="H557" s="83"/>
      <c r="I557" s="99"/>
      <c r="J557" s="101">
        <f>J558+J559+J560+J561</f>
        <v>0</v>
      </c>
      <c r="K557" s="101"/>
    </row>
    <row r="558" s="75" customFormat="1" customHeight="1" spans="1:11">
      <c r="A558" s="88" t="s">
        <v>11</v>
      </c>
      <c r="B558" s="80" t="s">
        <v>45</v>
      </c>
      <c r="C558" s="89" t="s">
        <v>1658</v>
      </c>
      <c r="D558" s="89"/>
      <c r="E558" s="90"/>
      <c r="F558" s="90" t="s">
        <v>1659</v>
      </c>
      <c r="G558" s="89">
        <v>1</v>
      </c>
      <c r="H558" s="89" t="s">
        <v>84</v>
      </c>
      <c r="I558" s="108"/>
      <c r="J558" s="89">
        <f>G558*I558</f>
        <v>0</v>
      </c>
      <c r="K558" s="89" t="s">
        <v>85</v>
      </c>
    </row>
    <row r="559" s="75" customFormat="1" customHeight="1" spans="1:11">
      <c r="A559" s="88" t="s">
        <v>14</v>
      </c>
      <c r="B559" s="47"/>
      <c r="C559" s="89" t="s">
        <v>1660</v>
      </c>
      <c r="D559" s="89"/>
      <c r="E559" s="90"/>
      <c r="F559" s="90" t="s">
        <v>1661</v>
      </c>
      <c r="G559" s="89">
        <v>1</v>
      </c>
      <c r="H559" s="89" t="s">
        <v>84</v>
      </c>
      <c r="I559" s="108"/>
      <c r="J559" s="89">
        <f>G559*I559</f>
        <v>0</v>
      </c>
      <c r="K559" s="89" t="s">
        <v>85</v>
      </c>
    </row>
    <row r="560" s="75" customFormat="1" customHeight="1" spans="1:11">
      <c r="A560" s="88" t="s">
        <v>17</v>
      </c>
      <c r="B560" s="47"/>
      <c r="C560" s="89" t="s">
        <v>1662</v>
      </c>
      <c r="D560" s="89"/>
      <c r="E560" s="90"/>
      <c r="F560" s="90" t="s">
        <v>1663</v>
      </c>
      <c r="G560" s="89">
        <v>1</v>
      </c>
      <c r="H560" s="89" t="s">
        <v>84</v>
      </c>
      <c r="I560" s="108"/>
      <c r="J560" s="89">
        <f>G560*I560</f>
        <v>0</v>
      </c>
      <c r="K560" s="89" t="s">
        <v>85</v>
      </c>
    </row>
    <row r="561" s="75" customFormat="1" customHeight="1" spans="1:11">
      <c r="A561" s="88" t="s">
        <v>20</v>
      </c>
      <c r="B561" s="47"/>
      <c r="C561" s="89" t="s">
        <v>1664</v>
      </c>
      <c r="D561" s="89"/>
      <c r="E561" s="90"/>
      <c r="F561" s="90" t="s">
        <v>1665</v>
      </c>
      <c r="G561" s="89">
        <v>1</v>
      </c>
      <c r="H561" s="89" t="s">
        <v>84</v>
      </c>
      <c r="I561" s="108"/>
      <c r="J561" s="89">
        <f>G561*I561</f>
        <v>0</v>
      </c>
      <c r="K561" s="89" t="s">
        <v>85</v>
      </c>
    </row>
  </sheetData>
  <sheetProtection algorithmName="SHA-512" hashValue="l4Y/AGpmsGXNHNdBmNsSzPa5sBAWrng9d45hXf92HmAwNz8s5COMO5r+/XvCB4A10WqNX39PvXSKwAfLQTmK2A==" saltValue="NnU2RNg66rn9plCicEAMjg==" spinCount="100000" sheet="1" formatCells="0" formatColumns="0" formatRows="0" objects="1"/>
  <autoFilter xmlns:etc="http://www.wps.cn/officeDocument/2017/etCustomData" ref="A2:K561" etc:filterBottomFollowUsedRange="0">
    <extLst/>
  </autoFilter>
  <mergeCells count="159">
    <mergeCell ref="A1:K1"/>
    <mergeCell ref="B3:F3"/>
    <mergeCell ref="B4:F4"/>
    <mergeCell ref="B56:F56"/>
    <mergeCell ref="B78:F78"/>
    <mergeCell ref="B109:F109"/>
    <mergeCell ref="B133:F133"/>
    <mergeCell ref="B215:F215"/>
    <mergeCell ref="B256:F256"/>
    <mergeCell ref="B266:F266"/>
    <mergeCell ref="B279:F279"/>
    <mergeCell ref="B302:F302"/>
    <mergeCell ref="B366:F366"/>
    <mergeCell ref="B367:F367"/>
    <mergeCell ref="B393:F393"/>
    <mergeCell ref="B482:F482"/>
    <mergeCell ref="B518:F518"/>
    <mergeCell ref="B526:F526"/>
    <mergeCell ref="B557:F557"/>
    <mergeCell ref="B5:B55"/>
    <mergeCell ref="B57:B77"/>
    <mergeCell ref="B79:B108"/>
    <mergeCell ref="B110:B132"/>
    <mergeCell ref="B134:B214"/>
    <mergeCell ref="B216:B255"/>
    <mergeCell ref="B257:B265"/>
    <mergeCell ref="B267:B278"/>
    <mergeCell ref="B280:B301"/>
    <mergeCell ref="B303:B365"/>
    <mergeCell ref="B368:B392"/>
    <mergeCell ref="B394:B481"/>
    <mergeCell ref="B483:B517"/>
    <mergeCell ref="B519:B525"/>
    <mergeCell ref="B527:B556"/>
    <mergeCell ref="B558:B561"/>
    <mergeCell ref="C7:C26"/>
    <mergeCell ref="C27:C29"/>
    <mergeCell ref="C32:C34"/>
    <mergeCell ref="C35:C43"/>
    <mergeCell ref="C44:C52"/>
    <mergeCell ref="C53:C55"/>
    <mergeCell ref="C61:C62"/>
    <mergeCell ref="C63:C65"/>
    <mergeCell ref="C66:C67"/>
    <mergeCell ref="C68:C70"/>
    <mergeCell ref="C71:C75"/>
    <mergeCell ref="C76:C77"/>
    <mergeCell ref="C79:C80"/>
    <mergeCell ref="C81:C85"/>
    <mergeCell ref="C86:C89"/>
    <mergeCell ref="C90:C91"/>
    <mergeCell ref="C92:C99"/>
    <mergeCell ref="C100:C101"/>
    <mergeCell ref="C102:C103"/>
    <mergeCell ref="C104:C108"/>
    <mergeCell ref="C112:C118"/>
    <mergeCell ref="C122:C124"/>
    <mergeCell ref="C125:C127"/>
    <mergeCell ref="C129:C132"/>
    <mergeCell ref="C134:C138"/>
    <mergeCell ref="C139:C146"/>
    <mergeCell ref="C147:C150"/>
    <mergeCell ref="C151:C154"/>
    <mergeCell ref="C155:C159"/>
    <mergeCell ref="C160:C162"/>
    <mergeCell ref="C163:C165"/>
    <mergeCell ref="C166:C167"/>
    <mergeCell ref="C168:C176"/>
    <mergeCell ref="C177:C179"/>
    <mergeCell ref="C180:C184"/>
    <mergeCell ref="C185:C187"/>
    <mergeCell ref="C188:C189"/>
    <mergeCell ref="C190:C191"/>
    <mergeCell ref="C193:C202"/>
    <mergeCell ref="C203:C214"/>
    <mergeCell ref="C223:C226"/>
    <mergeCell ref="C227:C234"/>
    <mergeCell ref="C235:C237"/>
    <mergeCell ref="C238:C252"/>
    <mergeCell ref="C254:C255"/>
    <mergeCell ref="C258:C261"/>
    <mergeCell ref="C262:C263"/>
    <mergeCell ref="C270:C271"/>
    <mergeCell ref="C273:C274"/>
    <mergeCell ref="C276:C277"/>
    <mergeCell ref="C282:C284"/>
    <mergeCell ref="C285:C288"/>
    <mergeCell ref="C289:C290"/>
    <mergeCell ref="C292:C294"/>
    <mergeCell ref="C304:C305"/>
    <mergeCell ref="C306:C308"/>
    <mergeCell ref="C312:C316"/>
    <mergeCell ref="C319:C320"/>
    <mergeCell ref="C323:C351"/>
    <mergeCell ref="C352:C359"/>
    <mergeCell ref="C360:C362"/>
    <mergeCell ref="C363:C365"/>
    <mergeCell ref="C368:C372"/>
    <mergeCell ref="C377:C390"/>
    <mergeCell ref="C394:C442"/>
    <mergeCell ref="C443:C448"/>
    <mergeCell ref="C449:C466"/>
    <mergeCell ref="C467:C481"/>
    <mergeCell ref="C483:C488"/>
    <mergeCell ref="C489:C495"/>
    <mergeCell ref="C496:C505"/>
    <mergeCell ref="C506:C514"/>
    <mergeCell ref="C515:C517"/>
    <mergeCell ref="C519:C520"/>
    <mergeCell ref="C524:C525"/>
    <mergeCell ref="C527:C537"/>
    <mergeCell ref="C539:C540"/>
    <mergeCell ref="C542:C543"/>
    <mergeCell ref="C546:C549"/>
    <mergeCell ref="C550:C552"/>
    <mergeCell ref="D7:D10"/>
    <mergeCell ref="D11:D13"/>
    <mergeCell ref="D22:D23"/>
    <mergeCell ref="D24:D26"/>
    <mergeCell ref="D50:D52"/>
    <mergeCell ref="D95:D97"/>
    <mergeCell ref="D98:D99"/>
    <mergeCell ref="D139:D140"/>
    <mergeCell ref="D155:D156"/>
    <mergeCell ref="D193:D198"/>
    <mergeCell ref="D200:D202"/>
    <mergeCell ref="D203:D205"/>
    <mergeCell ref="D206:D207"/>
    <mergeCell ref="D210:D211"/>
    <mergeCell ref="D212:D213"/>
    <mergeCell ref="D229:D233"/>
    <mergeCell ref="D238:D243"/>
    <mergeCell ref="D324:D336"/>
    <mergeCell ref="D337:D343"/>
    <mergeCell ref="D344:D345"/>
    <mergeCell ref="D346:D349"/>
    <mergeCell ref="D350:D351"/>
    <mergeCell ref="D356:D359"/>
    <mergeCell ref="D364:D365"/>
    <mergeCell ref="D394:D396"/>
    <mergeCell ref="D397:D400"/>
    <mergeCell ref="D401:D403"/>
    <mergeCell ref="D404:D418"/>
    <mergeCell ref="D419:D428"/>
    <mergeCell ref="D429:D437"/>
    <mergeCell ref="D438:D442"/>
    <mergeCell ref="D443:D445"/>
    <mergeCell ref="D446:D447"/>
    <mergeCell ref="D449:D454"/>
    <mergeCell ref="D455:D466"/>
    <mergeCell ref="D467:D468"/>
    <mergeCell ref="D469:D474"/>
    <mergeCell ref="D475:D481"/>
    <mergeCell ref="D486:D488"/>
    <mergeCell ref="D491:D495"/>
    <mergeCell ref="D496:D499"/>
    <mergeCell ref="D500:D505"/>
    <mergeCell ref="D506:D507"/>
    <mergeCell ref="D508:D514"/>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4"/>
  <sheetViews>
    <sheetView showZeros="0" workbookViewId="0">
      <pane ySplit="2" topLeftCell="A107" activePane="bottomLeft" state="frozen"/>
      <selection/>
      <selection pane="bottomLeft" activeCell="F2" sqref="F$1:F$1048576"/>
    </sheetView>
  </sheetViews>
  <sheetFormatPr defaultColWidth="9.375" defaultRowHeight="12" outlineLevelCol="7"/>
  <cols>
    <col min="1" max="1" width="6.175" style="2" customWidth="1"/>
    <col min="2" max="2" width="15.1333333333333" style="3" customWidth="1"/>
    <col min="3" max="3" width="25.5" style="1" customWidth="1"/>
    <col min="4" max="4" width="6.875" style="1" customWidth="1"/>
    <col min="5" max="5" width="7" style="1" customWidth="1"/>
    <col min="6" max="6" width="11.125" style="4" customWidth="1"/>
    <col min="7" max="7" width="7" style="5" customWidth="1"/>
    <col min="8" max="8" width="8" style="6" customWidth="1"/>
    <col min="9" max="9" width="9.375" style="1" customWidth="1"/>
    <col min="10" max="16384" width="9.375" style="1"/>
  </cols>
  <sheetData>
    <row r="1" s="1" customFormat="1" spans="1:8">
      <c r="A1" s="7" t="s">
        <v>48</v>
      </c>
      <c r="B1" s="8"/>
      <c r="C1" s="8"/>
      <c r="D1" s="8"/>
      <c r="E1" s="8"/>
      <c r="F1" s="9"/>
      <c r="G1" s="8"/>
      <c r="H1" s="10"/>
    </row>
    <row r="2" s="1" customFormat="1" spans="1:8">
      <c r="A2" s="11" t="s">
        <v>0</v>
      </c>
      <c r="B2" s="12" t="s">
        <v>1666</v>
      </c>
      <c r="C2" s="12" t="s">
        <v>1667</v>
      </c>
      <c r="D2" s="12" t="s">
        <v>77</v>
      </c>
      <c r="E2" s="12" t="s">
        <v>78</v>
      </c>
      <c r="F2" s="13" t="s">
        <v>79</v>
      </c>
      <c r="G2" s="12" t="s">
        <v>1668</v>
      </c>
      <c r="H2" s="12" t="s">
        <v>4</v>
      </c>
    </row>
    <row r="3" ht="24" spans="1:8">
      <c r="A3" s="14" t="s">
        <v>5</v>
      </c>
      <c r="B3" s="15" t="s">
        <v>49</v>
      </c>
      <c r="C3" s="16"/>
      <c r="D3" s="17"/>
      <c r="E3" s="18"/>
      <c r="F3" s="19"/>
      <c r="G3" s="18">
        <f>G4+G5+G6+G7+G8+G9+G10+G11+G12+G13+G14+G15+G16+G17+G18+G19</f>
        <v>0</v>
      </c>
      <c r="H3" s="20"/>
    </row>
    <row r="4" ht="204" spans="1:8">
      <c r="A4" s="21" t="s">
        <v>9</v>
      </c>
      <c r="B4" s="22" t="s">
        <v>1669</v>
      </c>
      <c r="C4" s="22" t="s">
        <v>1670</v>
      </c>
      <c r="D4" s="23">
        <v>1</v>
      </c>
      <c r="E4" s="24" t="s">
        <v>84</v>
      </c>
      <c r="F4" s="25"/>
      <c r="G4" s="24">
        <f>D4*F4</f>
        <v>0</v>
      </c>
      <c r="H4" s="26"/>
    </row>
    <row r="5" ht="409.5" spans="1:8">
      <c r="A5" s="21" t="s">
        <v>41</v>
      </c>
      <c r="B5" s="22" t="s">
        <v>1671</v>
      </c>
      <c r="C5" s="22" t="s">
        <v>1672</v>
      </c>
      <c r="D5" s="23">
        <v>1</v>
      </c>
      <c r="E5" s="24" t="s">
        <v>1673</v>
      </c>
      <c r="F5" s="25"/>
      <c r="G5" s="24">
        <f t="shared" ref="G5:G36" si="0">D5*F5</f>
        <v>0</v>
      </c>
      <c r="H5" s="26"/>
    </row>
    <row r="6" ht="409.5" spans="1:8">
      <c r="A6" s="21" t="s">
        <v>44</v>
      </c>
      <c r="B6" s="22" t="s">
        <v>1674</v>
      </c>
      <c r="C6" s="22" t="s">
        <v>1675</v>
      </c>
      <c r="D6" s="23">
        <v>1</v>
      </c>
      <c r="E6" s="24" t="s">
        <v>1673</v>
      </c>
      <c r="F6" s="25"/>
      <c r="G6" s="24">
        <f t="shared" si="0"/>
        <v>0</v>
      </c>
      <c r="H6" s="26"/>
    </row>
    <row r="7" ht="348" spans="1:8">
      <c r="A7" s="21" t="s">
        <v>54</v>
      </c>
      <c r="B7" s="22" t="s">
        <v>1676</v>
      </c>
      <c r="C7" s="22" t="s">
        <v>1677</v>
      </c>
      <c r="D7" s="23">
        <v>1</v>
      </c>
      <c r="E7" s="24" t="s">
        <v>1673</v>
      </c>
      <c r="F7" s="25"/>
      <c r="G7" s="24">
        <f t="shared" si="0"/>
        <v>0</v>
      </c>
      <c r="H7" s="26"/>
    </row>
    <row r="8" ht="120" spans="1:8">
      <c r="A8" s="21" t="s">
        <v>57</v>
      </c>
      <c r="B8" s="22" t="s">
        <v>1678</v>
      </c>
      <c r="C8" s="22" t="s">
        <v>1679</v>
      </c>
      <c r="D8" s="23">
        <v>1</v>
      </c>
      <c r="E8" s="24" t="s">
        <v>1673</v>
      </c>
      <c r="F8" s="25"/>
      <c r="G8" s="24">
        <f t="shared" si="0"/>
        <v>0</v>
      </c>
      <c r="H8" s="26"/>
    </row>
    <row r="9" ht="408" spans="1:8">
      <c r="A9" s="21" t="s">
        <v>1680</v>
      </c>
      <c r="B9" s="22" t="s">
        <v>1681</v>
      </c>
      <c r="C9" s="22" t="s">
        <v>1682</v>
      </c>
      <c r="D9" s="23">
        <v>1</v>
      </c>
      <c r="E9" s="24" t="s">
        <v>1673</v>
      </c>
      <c r="F9" s="25"/>
      <c r="G9" s="24">
        <f t="shared" si="0"/>
        <v>0</v>
      </c>
      <c r="H9" s="26"/>
    </row>
    <row r="10" ht="360" spans="1:8">
      <c r="A10" s="21" t="s">
        <v>1683</v>
      </c>
      <c r="B10" s="22" t="s">
        <v>1684</v>
      </c>
      <c r="C10" s="22" t="s">
        <v>1685</v>
      </c>
      <c r="D10" s="23">
        <v>1</v>
      </c>
      <c r="E10" s="24" t="s">
        <v>1673</v>
      </c>
      <c r="F10" s="25"/>
      <c r="G10" s="24">
        <f t="shared" si="0"/>
        <v>0</v>
      </c>
      <c r="H10" s="26"/>
    </row>
    <row r="11" ht="204" spans="1:8">
      <c r="A11" s="21" t="s">
        <v>1686</v>
      </c>
      <c r="B11" s="22" t="s">
        <v>1687</v>
      </c>
      <c r="C11" s="22" t="s">
        <v>1688</v>
      </c>
      <c r="D11" s="23">
        <v>1</v>
      </c>
      <c r="E11" s="24" t="s">
        <v>1673</v>
      </c>
      <c r="F11" s="25"/>
      <c r="G11" s="24">
        <f t="shared" si="0"/>
        <v>0</v>
      </c>
      <c r="H11" s="26"/>
    </row>
    <row r="12" ht="24" spans="1:8">
      <c r="A12" s="21" t="s">
        <v>1689</v>
      </c>
      <c r="B12" s="22" t="s">
        <v>1690</v>
      </c>
      <c r="C12" s="22" t="s">
        <v>1690</v>
      </c>
      <c r="D12" s="23">
        <v>50</v>
      </c>
      <c r="E12" s="24" t="s">
        <v>1691</v>
      </c>
      <c r="F12" s="25"/>
      <c r="G12" s="24">
        <f t="shared" si="0"/>
        <v>0</v>
      </c>
      <c r="H12" s="23"/>
    </row>
    <row r="13" ht="168" spans="1:8">
      <c r="A13" s="21" t="s">
        <v>1692</v>
      </c>
      <c r="B13" s="22" t="s">
        <v>1693</v>
      </c>
      <c r="C13" s="22" t="s">
        <v>1694</v>
      </c>
      <c r="D13" s="23">
        <v>1</v>
      </c>
      <c r="E13" s="24" t="s">
        <v>1673</v>
      </c>
      <c r="F13" s="25"/>
      <c r="G13" s="24">
        <f t="shared" si="0"/>
        <v>0</v>
      </c>
      <c r="H13" s="23"/>
    </row>
    <row r="14" ht="24" spans="1:8">
      <c r="A14" s="21" t="s">
        <v>1695</v>
      </c>
      <c r="B14" s="22" t="s">
        <v>1696</v>
      </c>
      <c r="C14" s="22" t="s">
        <v>1696</v>
      </c>
      <c r="D14" s="23">
        <v>30</v>
      </c>
      <c r="E14" s="24" t="s">
        <v>1691</v>
      </c>
      <c r="F14" s="25"/>
      <c r="G14" s="24">
        <f t="shared" si="0"/>
        <v>0</v>
      </c>
      <c r="H14" s="23"/>
    </row>
    <row r="15" ht="409.5" spans="1:8">
      <c r="A15" s="21" t="s">
        <v>1697</v>
      </c>
      <c r="B15" s="22" t="s">
        <v>1698</v>
      </c>
      <c r="C15" s="22" t="s">
        <v>1699</v>
      </c>
      <c r="D15" s="23">
        <v>1</v>
      </c>
      <c r="E15" s="24" t="s">
        <v>1700</v>
      </c>
      <c r="F15" s="25"/>
      <c r="G15" s="24">
        <f t="shared" si="0"/>
        <v>0</v>
      </c>
      <c r="H15" s="26"/>
    </row>
    <row r="16" ht="60" spans="1:8">
      <c r="A16" s="21" t="s">
        <v>1701</v>
      </c>
      <c r="B16" s="22" t="s">
        <v>1702</v>
      </c>
      <c r="C16" s="22" t="s">
        <v>1703</v>
      </c>
      <c r="D16" s="23">
        <v>48</v>
      </c>
      <c r="E16" s="24" t="s">
        <v>1704</v>
      </c>
      <c r="F16" s="25"/>
      <c r="G16" s="24">
        <f t="shared" si="0"/>
        <v>0</v>
      </c>
      <c r="H16" s="26"/>
    </row>
    <row r="17" ht="156" spans="1:8">
      <c r="A17" s="21" t="s">
        <v>1705</v>
      </c>
      <c r="B17" s="22" t="s">
        <v>1706</v>
      </c>
      <c r="C17" s="22" t="s">
        <v>1707</v>
      </c>
      <c r="D17" s="23">
        <v>1</v>
      </c>
      <c r="E17" s="24" t="s">
        <v>1700</v>
      </c>
      <c r="F17" s="25"/>
      <c r="G17" s="24">
        <f t="shared" si="0"/>
        <v>0</v>
      </c>
      <c r="H17" s="26"/>
    </row>
    <row r="18" ht="36" spans="1:8">
      <c r="A18" s="21" t="s">
        <v>1708</v>
      </c>
      <c r="B18" s="22" t="s">
        <v>1709</v>
      </c>
      <c r="C18" s="22" t="s">
        <v>1710</v>
      </c>
      <c r="D18" s="23">
        <v>2</v>
      </c>
      <c r="E18" s="24" t="s">
        <v>1700</v>
      </c>
      <c r="F18" s="25"/>
      <c r="G18" s="24">
        <f t="shared" si="0"/>
        <v>0</v>
      </c>
      <c r="H18" s="26"/>
    </row>
    <row r="19" ht="180" spans="1:8">
      <c r="A19" s="21" t="s">
        <v>1711</v>
      </c>
      <c r="B19" s="22" t="s">
        <v>1709</v>
      </c>
      <c r="C19" s="22" t="s">
        <v>1712</v>
      </c>
      <c r="D19" s="23">
        <v>2</v>
      </c>
      <c r="E19" s="24" t="s">
        <v>1700</v>
      </c>
      <c r="F19" s="25"/>
      <c r="G19" s="24">
        <f t="shared" si="0"/>
        <v>0</v>
      </c>
      <c r="H19" s="26"/>
    </row>
    <row r="20" ht="24" spans="1:8">
      <c r="A20" s="27" t="s">
        <v>1713</v>
      </c>
      <c r="B20" s="15" t="s">
        <v>51</v>
      </c>
      <c r="C20" s="28"/>
      <c r="D20" s="29"/>
      <c r="E20" s="29"/>
      <c r="F20" s="30"/>
      <c r="G20" s="31">
        <f>G21+G22+G23+G24+G25+G26+G27+G28+G29+G30+G31+G32+G33+G34+G35+G36+G37+G38+G39+G40+G41+G42+G43+G44+G45+G46+G47+G48+G49+G50+G52+G51+G53+G54+G55</f>
        <v>0</v>
      </c>
      <c r="H20" s="32"/>
    </row>
    <row r="21" ht="168" spans="1:8">
      <c r="A21" s="21" t="s">
        <v>9</v>
      </c>
      <c r="B21" s="22" t="s">
        <v>1714</v>
      </c>
      <c r="C21" s="22" t="s">
        <v>1715</v>
      </c>
      <c r="D21" s="24">
        <v>8</v>
      </c>
      <c r="E21" s="24" t="s">
        <v>84</v>
      </c>
      <c r="F21" s="25"/>
      <c r="G21" s="24">
        <f t="shared" si="0"/>
        <v>0</v>
      </c>
      <c r="H21" s="24"/>
    </row>
    <row r="22" spans="1:8">
      <c r="A22" s="21" t="s">
        <v>41</v>
      </c>
      <c r="B22" s="22" t="s">
        <v>1716</v>
      </c>
      <c r="C22" s="33" t="s">
        <v>1717</v>
      </c>
      <c r="D22" s="24">
        <v>8</v>
      </c>
      <c r="E22" s="24" t="s">
        <v>84</v>
      </c>
      <c r="F22" s="25"/>
      <c r="G22" s="24">
        <f t="shared" si="0"/>
        <v>0</v>
      </c>
      <c r="H22" s="24"/>
    </row>
    <row r="23" ht="409.5" spans="1:8">
      <c r="A23" s="21" t="s">
        <v>44</v>
      </c>
      <c r="B23" s="22" t="s">
        <v>1718</v>
      </c>
      <c r="C23" s="22" t="s">
        <v>1719</v>
      </c>
      <c r="D23" s="24">
        <v>4</v>
      </c>
      <c r="E23" s="24" t="s">
        <v>1700</v>
      </c>
      <c r="F23" s="25"/>
      <c r="G23" s="24">
        <f t="shared" si="0"/>
        <v>0</v>
      </c>
      <c r="H23" s="24"/>
    </row>
    <row r="24" ht="108" spans="1:8">
      <c r="A24" s="21" t="s">
        <v>54</v>
      </c>
      <c r="B24" s="22" t="s">
        <v>1720</v>
      </c>
      <c r="C24" s="22" t="s">
        <v>1721</v>
      </c>
      <c r="D24" s="24">
        <v>16</v>
      </c>
      <c r="E24" s="24" t="s">
        <v>1700</v>
      </c>
      <c r="F24" s="25"/>
      <c r="G24" s="24">
        <f t="shared" si="0"/>
        <v>0</v>
      </c>
      <c r="H24" s="24"/>
    </row>
    <row r="25" ht="216" spans="1:8">
      <c r="A25" s="21" t="s">
        <v>57</v>
      </c>
      <c r="B25" s="22" t="s">
        <v>1722</v>
      </c>
      <c r="C25" s="22" t="s">
        <v>1723</v>
      </c>
      <c r="D25" s="24">
        <v>12</v>
      </c>
      <c r="E25" s="24" t="s">
        <v>1631</v>
      </c>
      <c r="F25" s="25"/>
      <c r="G25" s="24">
        <f t="shared" si="0"/>
        <v>0</v>
      </c>
      <c r="H25" s="24"/>
    </row>
    <row r="26" ht="409.5" spans="1:8">
      <c r="A26" s="21" t="s">
        <v>1680</v>
      </c>
      <c r="B26" s="22" t="s">
        <v>1724</v>
      </c>
      <c r="C26" s="22" t="s">
        <v>1725</v>
      </c>
      <c r="D26" s="24">
        <v>3</v>
      </c>
      <c r="E26" s="24" t="s">
        <v>1700</v>
      </c>
      <c r="F26" s="25"/>
      <c r="G26" s="24">
        <f t="shared" si="0"/>
        <v>0</v>
      </c>
      <c r="H26" s="24"/>
    </row>
    <row r="27" ht="24" spans="1:8">
      <c r="A27" s="21" t="s">
        <v>1683</v>
      </c>
      <c r="B27" s="33" t="s">
        <v>1726</v>
      </c>
      <c r="C27" s="33" t="s">
        <v>1727</v>
      </c>
      <c r="D27" s="34">
        <v>28</v>
      </c>
      <c r="E27" s="24" t="s">
        <v>1700</v>
      </c>
      <c r="F27" s="25"/>
      <c r="G27" s="24">
        <f t="shared" si="0"/>
        <v>0</v>
      </c>
      <c r="H27" s="35"/>
    </row>
    <row r="28" ht="72" spans="1:8">
      <c r="A28" s="21" t="s">
        <v>1686</v>
      </c>
      <c r="B28" s="33" t="s">
        <v>1728</v>
      </c>
      <c r="C28" s="33" t="s">
        <v>1729</v>
      </c>
      <c r="D28" s="34">
        <v>2</v>
      </c>
      <c r="E28" s="24" t="s">
        <v>1700</v>
      </c>
      <c r="F28" s="25"/>
      <c r="G28" s="24">
        <f t="shared" si="0"/>
        <v>0</v>
      </c>
      <c r="H28" s="35"/>
    </row>
    <row r="29" ht="48" spans="1:8">
      <c r="A29" s="21" t="s">
        <v>1689</v>
      </c>
      <c r="B29" s="33" t="s">
        <v>1730</v>
      </c>
      <c r="C29" s="33" t="s">
        <v>1731</v>
      </c>
      <c r="D29" s="34">
        <v>1</v>
      </c>
      <c r="E29" s="24" t="s">
        <v>1700</v>
      </c>
      <c r="F29" s="25"/>
      <c r="G29" s="24">
        <f t="shared" si="0"/>
        <v>0</v>
      </c>
      <c r="H29" s="35"/>
    </row>
    <row r="30" ht="60" spans="1:8">
      <c r="A30" s="21" t="s">
        <v>1692</v>
      </c>
      <c r="B30" s="33" t="s">
        <v>1732</v>
      </c>
      <c r="C30" s="33" t="s">
        <v>1733</v>
      </c>
      <c r="D30" s="34">
        <v>28</v>
      </c>
      <c r="E30" s="24" t="s">
        <v>1700</v>
      </c>
      <c r="F30" s="25"/>
      <c r="G30" s="24">
        <f t="shared" si="0"/>
        <v>0</v>
      </c>
      <c r="H30" s="35"/>
    </row>
    <row r="31" spans="1:8">
      <c r="A31" s="21" t="s">
        <v>1695</v>
      </c>
      <c r="B31" s="33" t="s">
        <v>1734</v>
      </c>
      <c r="C31" s="33" t="s">
        <v>1734</v>
      </c>
      <c r="D31" s="24">
        <v>16</v>
      </c>
      <c r="E31" s="24" t="s">
        <v>1735</v>
      </c>
      <c r="F31" s="25"/>
      <c r="G31" s="24">
        <f t="shared" si="0"/>
        <v>0</v>
      </c>
      <c r="H31" s="35"/>
    </row>
    <row r="32" ht="409.5" spans="1:8">
      <c r="A32" s="21" t="s">
        <v>1697</v>
      </c>
      <c r="B32" s="22" t="s">
        <v>1736</v>
      </c>
      <c r="C32" s="22" t="s">
        <v>1737</v>
      </c>
      <c r="D32" s="24">
        <v>13</v>
      </c>
      <c r="E32" s="24" t="s">
        <v>1700</v>
      </c>
      <c r="F32" s="25"/>
      <c r="G32" s="24">
        <f t="shared" si="0"/>
        <v>0</v>
      </c>
      <c r="H32" s="24"/>
    </row>
    <row r="33" ht="264" spans="1:8">
      <c r="A33" s="21" t="s">
        <v>1701</v>
      </c>
      <c r="B33" s="22" t="s">
        <v>1738</v>
      </c>
      <c r="C33" s="22" t="s">
        <v>1739</v>
      </c>
      <c r="D33" s="24">
        <v>4</v>
      </c>
      <c r="E33" s="24" t="s">
        <v>1700</v>
      </c>
      <c r="F33" s="25"/>
      <c r="G33" s="24">
        <f t="shared" si="0"/>
        <v>0</v>
      </c>
      <c r="H33" s="24"/>
    </row>
    <row r="34" ht="336" spans="1:8">
      <c r="A34" s="21" t="s">
        <v>1705</v>
      </c>
      <c r="B34" s="22" t="s">
        <v>1740</v>
      </c>
      <c r="C34" s="22" t="s">
        <v>1741</v>
      </c>
      <c r="D34" s="24">
        <v>2</v>
      </c>
      <c r="E34" s="24" t="s">
        <v>1631</v>
      </c>
      <c r="F34" s="25"/>
      <c r="G34" s="24">
        <f t="shared" si="0"/>
        <v>0</v>
      </c>
      <c r="H34" s="24"/>
    </row>
    <row r="35" ht="228" spans="1:8">
      <c r="A35" s="21" t="s">
        <v>1708</v>
      </c>
      <c r="B35" s="22" t="s">
        <v>1742</v>
      </c>
      <c r="C35" s="22" t="s">
        <v>1743</v>
      </c>
      <c r="D35" s="24">
        <v>1</v>
      </c>
      <c r="E35" s="24" t="s">
        <v>1631</v>
      </c>
      <c r="F35" s="25"/>
      <c r="G35" s="24">
        <f t="shared" si="0"/>
        <v>0</v>
      </c>
      <c r="H35" s="24"/>
    </row>
    <row r="36" ht="409.5" spans="1:8">
      <c r="A36" s="21" t="s">
        <v>1711</v>
      </c>
      <c r="B36" s="22" t="s">
        <v>1744</v>
      </c>
      <c r="C36" s="22" t="s">
        <v>1719</v>
      </c>
      <c r="D36" s="24">
        <v>8</v>
      </c>
      <c r="E36" s="24" t="s">
        <v>1700</v>
      </c>
      <c r="F36" s="25"/>
      <c r="G36" s="24">
        <f t="shared" si="0"/>
        <v>0</v>
      </c>
      <c r="H36" s="24"/>
    </row>
    <row r="37" ht="409.5" spans="1:8">
      <c r="A37" s="21" t="s">
        <v>1745</v>
      </c>
      <c r="B37" s="22" t="s">
        <v>1746</v>
      </c>
      <c r="C37" s="22" t="s">
        <v>1747</v>
      </c>
      <c r="D37" s="24">
        <v>11</v>
      </c>
      <c r="E37" s="24" t="s">
        <v>84</v>
      </c>
      <c r="F37" s="25"/>
      <c r="G37" s="24">
        <f t="shared" ref="G37:G55" si="1">D37*F37</f>
        <v>0</v>
      </c>
      <c r="H37" s="24"/>
    </row>
    <row r="38" ht="409.5" spans="1:8">
      <c r="A38" s="21" t="s">
        <v>1748</v>
      </c>
      <c r="B38" s="22" t="s">
        <v>1749</v>
      </c>
      <c r="C38" s="22" t="s">
        <v>1750</v>
      </c>
      <c r="D38" s="24">
        <v>9</v>
      </c>
      <c r="E38" s="24" t="s">
        <v>84</v>
      </c>
      <c r="F38" s="25"/>
      <c r="G38" s="24">
        <f t="shared" si="1"/>
        <v>0</v>
      </c>
      <c r="H38" s="24"/>
    </row>
    <row r="39" ht="409.5" spans="1:8">
      <c r="A39" s="21" t="s">
        <v>1751</v>
      </c>
      <c r="B39" s="22" t="s">
        <v>1752</v>
      </c>
      <c r="C39" s="22" t="s">
        <v>1753</v>
      </c>
      <c r="D39" s="24">
        <v>2</v>
      </c>
      <c r="E39" s="24" t="s">
        <v>84</v>
      </c>
      <c r="F39" s="25"/>
      <c r="G39" s="24">
        <f t="shared" si="1"/>
        <v>0</v>
      </c>
      <c r="H39" s="24"/>
    </row>
    <row r="40" ht="409.5" spans="1:8">
      <c r="A40" s="21" t="s">
        <v>1754</v>
      </c>
      <c r="B40" s="22" t="s">
        <v>1755</v>
      </c>
      <c r="C40" s="22" t="s">
        <v>1756</v>
      </c>
      <c r="D40" s="24">
        <v>3</v>
      </c>
      <c r="E40" s="24" t="s">
        <v>1700</v>
      </c>
      <c r="F40" s="25"/>
      <c r="G40" s="24">
        <f t="shared" si="1"/>
        <v>0</v>
      </c>
      <c r="H40" s="24"/>
    </row>
    <row r="41" ht="409.5" spans="1:8">
      <c r="A41" s="21" t="s">
        <v>1757</v>
      </c>
      <c r="B41" s="22" t="s">
        <v>1758</v>
      </c>
      <c r="C41" s="22" t="s">
        <v>1759</v>
      </c>
      <c r="D41" s="24">
        <v>3</v>
      </c>
      <c r="E41" s="24" t="s">
        <v>1700</v>
      </c>
      <c r="F41" s="25"/>
      <c r="G41" s="24">
        <f t="shared" si="1"/>
        <v>0</v>
      </c>
      <c r="H41" s="24"/>
    </row>
    <row r="42" ht="48" spans="1:8">
      <c r="A42" s="21" t="s">
        <v>1760</v>
      </c>
      <c r="B42" s="22" t="s">
        <v>1761</v>
      </c>
      <c r="C42" s="22" t="s">
        <v>1762</v>
      </c>
      <c r="D42" s="24">
        <v>20</v>
      </c>
      <c r="E42" s="24" t="s">
        <v>1704</v>
      </c>
      <c r="F42" s="25"/>
      <c r="G42" s="24">
        <f t="shared" si="1"/>
        <v>0</v>
      </c>
      <c r="H42" s="24"/>
    </row>
    <row r="43" ht="409.5" spans="1:8">
      <c r="A43" s="21" t="s">
        <v>1763</v>
      </c>
      <c r="B43" s="22" t="s">
        <v>1764</v>
      </c>
      <c r="C43" s="22" t="s">
        <v>1765</v>
      </c>
      <c r="D43" s="24">
        <v>1</v>
      </c>
      <c r="E43" s="24" t="s">
        <v>1673</v>
      </c>
      <c r="F43" s="25"/>
      <c r="G43" s="24">
        <f t="shared" si="1"/>
        <v>0</v>
      </c>
      <c r="H43" s="24"/>
    </row>
    <row r="44" ht="168" spans="1:8">
      <c r="A44" s="21" t="s">
        <v>1766</v>
      </c>
      <c r="B44" s="22" t="s">
        <v>1767</v>
      </c>
      <c r="C44" s="22" t="s">
        <v>1768</v>
      </c>
      <c r="D44" s="24">
        <v>1</v>
      </c>
      <c r="E44" s="24" t="s">
        <v>1673</v>
      </c>
      <c r="F44" s="25"/>
      <c r="G44" s="24">
        <f t="shared" si="1"/>
        <v>0</v>
      </c>
      <c r="H44" s="24"/>
    </row>
    <row r="45" ht="108" spans="1:8">
      <c r="A45" s="21" t="s">
        <v>1769</v>
      </c>
      <c r="B45" s="22" t="s">
        <v>1770</v>
      </c>
      <c r="C45" s="22" t="s">
        <v>1771</v>
      </c>
      <c r="D45" s="24">
        <v>1</v>
      </c>
      <c r="E45" s="24" t="s">
        <v>1673</v>
      </c>
      <c r="F45" s="25"/>
      <c r="G45" s="24">
        <f t="shared" si="1"/>
        <v>0</v>
      </c>
      <c r="H45" s="24"/>
    </row>
    <row r="46" ht="36" spans="1:8">
      <c r="A46" s="21" t="s">
        <v>1772</v>
      </c>
      <c r="B46" s="22" t="s">
        <v>1773</v>
      </c>
      <c r="C46" s="22" t="s">
        <v>1774</v>
      </c>
      <c r="D46" s="24">
        <v>1</v>
      </c>
      <c r="E46" s="24" t="s">
        <v>1673</v>
      </c>
      <c r="F46" s="25"/>
      <c r="G46" s="24">
        <f t="shared" si="1"/>
        <v>0</v>
      </c>
      <c r="H46" s="24"/>
    </row>
    <row r="47" ht="108" spans="1:8">
      <c r="A47" s="21" t="s">
        <v>1775</v>
      </c>
      <c r="B47" s="33" t="s">
        <v>1776</v>
      </c>
      <c r="C47" s="33" t="s">
        <v>1777</v>
      </c>
      <c r="D47" s="34">
        <v>12</v>
      </c>
      <c r="E47" s="36" t="s">
        <v>1778</v>
      </c>
      <c r="F47" s="25"/>
      <c r="G47" s="24">
        <f t="shared" si="1"/>
        <v>0</v>
      </c>
      <c r="H47" s="35"/>
    </row>
    <row r="48" ht="84" spans="1:8">
      <c r="A48" s="21" t="s">
        <v>1779</v>
      </c>
      <c r="B48" s="33" t="s">
        <v>1780</v>
      </c>
      <c r="C48" s="33" t="s">
        <v>1781</v>
      </c>
      <c r="D48" s="34">
        <v>2</v>
      </c>
      <c r="E48" s="36" t="s">
        <v>1778</v>
      </c>
      <c r="F48" s="25"/>
      <c r="G48" s="24">
        <f t="shared" si="1"/>
        <v>0</v>
      </c>
      <c r="H48" s="35"/>
    </row>
    <row r="49" ht="84" spans="1:8">
      <c r="A49" s="21" t="s">
        <v>1782</v>
      </c>
      <c r="B49" s="33" t="s">
        <v>1783</v>
      </c>
      <c r="C49" s="33" t="s">
        <v>1781</v>
      </c>
      <c r="D49" s="34">
        <v>4</v>
      </c>
      <c r="E49" s="36" t="s">
        <v>1778</v>
      </c>
      <c r="F49" s="25"/>
      <c r="G49" s="24">
        <f t="shared" si="1"/>
        <v>0</v>
      </c>
      <c r="H49" s="35"/>
    </row>
    <row r="50" ht="72" spans="1:8">
      <c r="A50" s="21" t="s">
        <v>1784</v>
      </c>
      <c r="B50" s="33" t="s">
        <v>1785</v>
      </c>
      <c r="C50" s="33" t="s">
        <v>1786</v>
      </c>
      <c r="D50" s="34">
        <v>18</v>
      </c>
      <c r="E50" s="36" t="s">
        <v>1778</v>
      </c>
      <c r="F50" s="25"/>
      <c r="G50" s="24">
        <f t="shared" si="1"/>
        <v>0</v>
      </c>
      <c r="H50" s="35"/>
    </row>
    <row r="51" ht="96" spans="1:8">
      <c r="A51" s="21" t="s">
        <v>1787</v>
      </c>
      <c r="B51" s="22" t="s">
        <v>1788</v>
      </c>
      <c r="C51" s="33" t="s">
        <v>1789</v>
      </c>
      <c r="D51" s="34">
        <v>340</v>
      </c>
      <c r="E51" s="24" t="s">
        <v>1790</v>
      </c>
      <c r="F51" s="25"/>
      <c r="G51" s="24">
        <f t="shared" si="1"/>
        <v>0</v>
      </c>
      <c r="H51" s="35"/>
    </row>
    <row r="52" ht="24" spans="1:8">
      <c r="A52" s="21" t="s">
        <v>1791</v>
      </c>
      <c r="B52" s="33" t="s">
        <v>1792</v>
      </c>
      <c r="C52" s="33" t="s">
        <v>1793</v>
      </c>
      <c r="D52" s="24">
        <v>49</v>
      </c>
      <c r="E52" s="24" t="s">
        <v>1631</v>
      </c>
      <c r="F52" s="25"/>
      <c r="G52" s="24">
        <f t="shared" si="1"/>
        <v>0</v>
      </c>
      <c r="H52" s="35"/>
    </row>
    <row r="53" ht="48" spans="1:8">
      <c r="A53" s="21" t="s">
        <v>1794</v>
      </c>
      <c r="B53" s="22" t="s">
        <v>1795</v>
      </c>
      <c r="C53" s="33" t="s">
        <v>1796</v>
      </c>
      <c r="D53" s="34">
        <v>1</v>
      </c>
      <c r="E53" s="36" t="s">
        <v>1700</v>
      </c>
      <c r="F53" s="25"/>
      <c r="G53" s="24">
        <f t="shared" si="1"/>
        <v>0</v>
      </c>
      <c r="H53" s="35"/>
    </row>
    <row r="54" ht="48" spans="1:8">
      <c r="A54" s="21" t="s">
        <v>1797</v>
      </c>
      <c r="B54" s="33" t="s">
        <v>1798</v>
      </c>
      <c r="C54" s="33" t="s">
        <v>1799</v>
      </c>
      <c r="D54" s="34">
        <v>23</v>
      </c>
      <c r="E54" s="36" t="s">
        <v>1700</v>
      </c>
      <c r="F54" s="25"/>
      <c r="G54" s="24">
        <f t="shared" si="1"/>
        <v>0</v>
      </c>
      <c r="H54" s="35"/>
    </row>
    <row r="55" ht="108" spans="1:8">
      <c r="A55" s="21" t="s">
        <v>1800</v>
      </c>
      <c r="B55" s="22" t="s">
        <v>51</v>
      </c>
      <c r="C55" s="22" t="s">
        <v>1801</v>
      </c>
      <c r="D55" s="24">
        <v>1</v>
      </c>
      <c r="E55" s="37" t="s">
        <v>1673</v>
      </c>
      <c r="F55" s="25"/>
      <c r="G55" s="24">
        <f t="shared" si="1"/>
        <v>0</v>
      </c>
      <c r="H55" s="24"/>
    </row>
    <row r="56" ht="24" spans="1:8">
      <c r="A56" s="27" t="s">
        <v>1802</v>
      </c>
      <c r="B56" s="15" t="s">
        <v>53</v>
      </c>
      <c r="C56" s="38"/>
      <c r="D56" s="39"/>
      <c r="E56" s="39"/>
      <c r="F56" s="19"/>
      <c r="G56" s="39">
        <f>G57+G68+G74+G80+G92+G100+G103+G111+G119+G122</f>
        <v>0</v>
      </c>
      <c r="H56" s="39"/>
    </row>
    <row r="57" ht="34" customHeight="1" spans="1:8">
      <c r="A57" s="40" t="s">
        <v>9</v>
      </c>
      <c r="B57" s="41" t="s">
        <v>1803</v>
      </c>
      <c r="C57" s="42"/>
      <c r="D57" s="43"/>
      <c r="E57" s="43"/>
      <c r="F57" s="44"/>
      <c r="G57" s="43">
        <f>G58+G59+G60+G61+G62+G63+G64+G65+G66+G67</f>
        <v>0</v>
      </c>
      <c r="H57" s="41"/>
    </row>
    <row r="58" ht="264" spans="1:8">
      <c r="A58" s="21" t="s">
        <v>11</v>
      </c>
      <c r="B58" s="45" t="s">
        <v>1804</v>
      </c>
      <c r="C58" s="46" t="s">
        <v>1805</v>
      </c>
      <c r="D58" s="47">
        <f>[1]车辆管控点表!K29</f>
        <v>34</v>
      </c>
      <c r="E58" s="47" t="s">
        <v>1700</v>
      </c>
      <c r="F58" s="48"/>
      <c r="G58" s="47">
        <f>D58*F58</f>
        <v>0</v>
      </c>
      <c r="H58" s="26"/>
    </row>
    <row r="59" ht="168" spans="1:8">
      <c r="A59" s="21" t="s">
        <v>14</v>
      </c>
      <c r="B59" s="45" t="s">
        <v>1806</v>
      </c>
      <c r="C59" s="46" t="s">
        <v>1807</v>
      </c>
      <c r="D59" s="47">
        <f>[1]车辆管控点表!J29</f>
        <v>22</v>
      </c>
      <c r="E59" s="47" t="s">
        <v>1700</v>
      </c>
      <c r="F59" s="48"/>
      <c r="G59" s="47">
        <f t="shared" ref="G59:G67" si="2">D59*F59</f>
        <v>0</v>
      </c>
      <c r="H59" s="26"/>
    </row>
    <row r="60" ht="384" spans="1:8">
      <c r="A60" s="21" t="s">
        <v>17</v>
      </c>
      <c r="B60" s="45" t="s">
        <v>1808</v>
      </c>
      <c r="C60" s="46" t="s">
        <v>1809</v>
      </c>
      <c r="D60" s="47">
        <f>[1]车辆管控点表!M29</f>
        <v>20</v>
      </c>
      <c r="E60" s="47" t="s">
        <v>1631</v>
      </c>
      <c r="F60" s="48"/>
      <c r="G60" s="47">
        <f t="shared" si="2"/>
        <v>0</v>
      </c>
      <c r="H60" s="26"/>
    </row>
    <row r="61" ht="204" spans="1:8">
      <c r="A61" s="21" t="s">
        <v>20</v>
      </c>
      <c r="B61" s="45" t="s">
        <v>1810</v>
      </c>
      <c r="C61" s="46" t="s">
        <v>1811</v>
      </c>
      <c r="D61" s="47">
        <f>[1]车辆管控点表!AL29</f>
        <v>6</v>
      </c>
      <c r="E61" s="47" t="s">
        <v>1700</v>
      </c>
      <c r="F61" s="48"/>
      <c r="G61" s="47">
        <f t="shared" si="2"/>
        <v>0</v>
      </c>
      <c r="H61" s="26"/>
    </row>
    <row r="62" ht="192" spans="1:8">
      <c r="A62" s="21" t="s">
        <v>23</v>
      </c>
      <c r="B62" s="45" t="s">
        <v>1812</v>
      </c>
      <c r="C62" s="46" t="s">
        <v>1813</v>
      </c>
      <c r="D62" s="47">
        <f>[1]车辆管控点表!AK29</f>
        <v>5</v>
      </c>
      <c r="E62" s="47" t="s">
        <v>1700</v>
      </c>
      <c r="F62" s="48"/>
      <c r="G62" s="47">
        <f t="shared" si="2"/>
        <v>0</v>
      </c>
      <c r="H62" s="26"/>
    </row>
    <row r="63" ht="36" spans="1:8">
      <c r="A63" s="21" t="s">
        <v>26</v>
      </c>
      <c r="B63" s="45" t="s">
        <v>1814</v>
      </c>
      <c r="C63" s="46" t="s">
        <v>1815</v>
      </c>
      <c r="D63" s="47">
        <f>D59</f>
        <v>22</v>
      </c>
      <c r="E63" s="47" t="s">
        <v>1700</v>
      </c>
      <c r="F63" s="48"/>
      <c r="G63" s="47">
        <f t="shared" si="2"/>
        <v>0</v>
      </c>
      <c r="H63" s="26"/>
    </row>
    <row r="64" ht="24" spans="1:8">
      <c r="A64" s="21" t="s">
        <v>29</v>
      </c>
      <c r="B64" s="45" t="s">
        <v>1816</v>
      </c>
      <c r="C64" s="46" t="s">
        <v>1817</v>
      </c>
      <c r="D64" s="47">
        <f>[1]车辆管控点表!AM29</f>
        <v>20</v>
      </c>
      <c r="E64" s="47" t="s">
        <v>1631</v>
      </c>
      <c r="F64" s="48"/>
      <c r="G64" s="47">
        <f t="shared" si="2"/>
        <v>0</v>
      </c>
      <c r="H64" s="26"/>
    </row>
    <row r="65" ht="156" spans="1:8">
      <c r="A65" s="21" t="s">
        <v>32</v>
      </c>
      <c r="B65" s="45" t="s">
        <v>1818</v>
      </c>
      <c r="C65" s="46" t="s">
        <v>1819</v>
      </c>
      <c r="D65" s="47">
        <f>[1]车辆管控点表!AJ29</f>
        <v>2</v>
      </c>
      <c r="E65" s="47" t="s">
        <v>84</v>
      </c>
      <c r="F65" s="48"/>
      <c r="G65" s="47">
        <f t="shared" si="2"/>
        <v>0</v>
      </c>
      <c r="H65" s="26"/>
    </row>
    <row r="66" ht="192" spans="1:8">
      <c r="A66" s="21" t="s">
        <v>35</v>
      </c>
      <c r="B66" s="45" t="s">
        <v>1820</v>
      </c>
      <c r="C66" s="46" t="s">
        <v>1821</v>
      </c>
      <c r="D66" s="47">
        <f>[1]车辆管控点表!AI29</f>
        <v>8</v>
      </c>
      <c r="E66" s="47" t="s">
        <v>1700</v>
      </c>
      <c r="F66" s="48"/>
      <c r="G66" s="47">
        <f t="shared" si="2"/>
        <v>0</v>
      </c>
      <c r="H66" s="26"/>
    </row>
    <row r="67" ht="108" spans="1:8">
      <c r="A67" s="21" t="s">
        <v>38</v>
      </c>
      <c r="B67" s="49" t="s">
        <v>1822</v>
      </c>
      <c r="C67" s="46" t="s">
        <v>1823</v>
      </c>
      <c r="D67" s="47">
        <v>1</v>
      </c>
      <c r="E67" s="47" t="s">
        <v>1673</v>
      </c>
      <c r="F67" s="48"/>
      <c r="G67" s="47">
        <f t="shared" si="2"/>
        <v>0</v>
      </c>
      <c r="H67" s="26"/>
    </row>
    <row r="68" ht="35" customHeight="1" spans="1:8">
      <c r="A68" s="40" t="s">
        <v>41</v>
      </c>
      <c r="B68" s="50" t="s">
        <v>1824</v>
      </c>
      <c r="C68" s="51"/>
      <c r="D68" s="52"/>
      <c r="E68" s="53"/>
      <c r="F68" s="44"/>
      <c r="G68" s="53">
        <f>G69+G70+G71+G72+G73</f>
        <v>0</v>
      </c>
      <c r="H68" s="54"/>
    </row>
    <row r="69" ht="409.5" spans="1:8">
      <c r="A69" s="21" t="s">
        <v>237</v>
      </c>
      <c r="B69" s="45" t="s">
        <v>1825</v>
      </c>
      <c r="C69" s="46" t="s">
        <v>1826</v>
      </c>
      <c r="D69" s="47">
        <f>[1]视频监控点表!I26</f>
        <v>17</v>
      </c>
      <c r="E69" s="47" t="s">
        <v>1700</v>
      </c>
      <c r="F69" s="48"/>
      <c r="G69" s="47">
        <f>D69*F69</f>
        <v>0</v>
      </c>
      <c r="H69" s="26"/>
    </row>
    <row r="70" ht="36" spans="1:8">
      <c r="A70" s="21" t="s">
        <v>239</v>
      </c>
      <c r="B70" s="45" t="s">
        <v>1827</v>
      </c>
      <c r="C70" s="46" t="s">
        <v>1828</v>
      </c>
      <c r="D70" s="47">
        <f>D69</f>
        <v>17</v>
      </c>
      <c r="E70" s="47" t="s">
        <v>1631</v>
      </c>
      <c r="F70" s="48"/>
      <c r="G70" s="47">
        <f t="shared" ref="G70:G91" si="3">D70*F70</f>
        <v>0</v>
      </c>
      <c r="H70" s="26"/>
    </row>
    <row r="71" ht="240" spans="1:8">
      <c r="A71" s="21" t="s">
        <v>241</v>
      </c>
      <c r="B71" s="45" t="s">
        <v>1829</v>
      </c>
      <c r="C71" s="46" t="s">
        <v>1830</v>
      </c>
      <c r="D71" s="47">
        <f>[1]视频监控点表!J26</f>
        <v>17</v>
      </c>
      <c r="E71" s="47" t="s">
        <v>1778</v>
      </c>
      <c r="F71" s="55"/>
      <c r="G71" s="47">
        <f t="shared" si="3"/>
        <v>0</v>
      </c>
      <c r="H71" s="26"/>
    </row>
    <row r="72" ht="24" spans="1:8">
      <c r="A72" s="21" t="s">
        <v>244</v>
      </c>
      <c r="B72" s="45" t="s">
        <v>1831</v>
      </c>
      <c r="C72" s="46" t="s">
        <v>1832</v>
      </c>
      <c r="D72" s="47">
        <f>D69</f>
        <v>17</v>
      </c>
      <c r="E72" s="47" t="s">
        <v>1631</v>
      </c>
      <c r="F72" s="55"/>
      <c r="G72" s="47">
        <f t="shared" si="3"/>
        <v>0</v>
      </c>
      <c r="H72" s="26"/>
    </row>
    <row r="73" ht="108" spans="1:8">
      <c r="A73" s="21" t="s">
        <v>246</v>
      </c>
      <c r="B73" s="49" t="s">
        <v>1833</v>
      </c>
      <c r="C73" s="22" t="s">
        <v>1834</v>
      </c>
      <c r="D73" s="24">
        <v>1</v>
      </c>
      <c r="E73" s="47" t="s">
        <v>1673</v>
      </c>
      <c r="F73" s="48"/>
      <c r="G73" s="47">
        <f t="shared" si="3"/>
        <v>0</v>
      </c>
      <c r="H73" s="24"/>
    </row>
    <row r="74" ht="31" customHeight="1" spans="1:8">
      <c r="A74" s="40" t="s">
        <v>44</v>
      </c>
      <c r="B74" s="50" t="s">
        <v>1835</v>
      </c>
      <c r="C74" s="51"/>
      <c r="D74" s="52"/>
      <c r="E74" s="53"/>
      <c r="F74" s="44"/>
      <c r="G74" s="56">
        <f>G75+G76+G77+G78+G79</f>
        <v>0</v>
      </c>
      <c r="H74" s="54"/>
    </row>
    <row r="75" ht="300" spans="1:8">
      <c r="A75" s="21" t="s">
        <v>302</v>
      </c>
      <c r="B75" s="45" t="s">
        <v>1714</v>
      </c>
      <c r="C75" s="46" t="s">
        <v>1836</v>
      </c>
      <c r="D75" s="47">
        <f>[1]人员通道点表!K28</f>
        <v>8</v>
      </c>
      <c r="E75" s="47" t="s">
        <v>84</v>
      </c>
      <c r="F75" s="48"/>
      <c r="G75" s="47">
        <f t="shared" si="3"/>
        <v>0</v>
      </c>
      <c r="H75" s="26"/>
    </row>
    <row r="76" ht="336" spans="1:8">
      <c r="A76" s="21" t="s">
        <v>304</v>
      </c>
      <c r="B76" s="45" t="s">
        <v>1837</v>
      </c>
      <c r="C76" s="22" t="s">
        <v>1838</v>
      </c>
      <c r="D76" s="47">
        <f>[1]人员通道点表!M28</f>
        <v>22</v>
      </c>
      <c r="E76" s="47" t="s">
        <v>1700</v>
      </c>
      <c r="F76" s="48"/>
      <c r="G76" s="47">
        <f t="shared" si="3"/>
        <v>0</v>
      </c>
      <c r="H76" s="26"/>
    </row>
    <row r="77" ht="48" spans="1:8">
      <c r="A77" s="21" t="s">
        <v>307</v>
      </c>
      <c r="B77" s="45" t="s">
        <v>1839</v>
      </c>
      <c r="C77" s="22" t="s">
        <v>1840</v>
      </c>
      <c r="D77" s="47">
        <f>D76</f>
        <v>22</v>
      </c>
      <c r="E77" s="47" t="s">
        <v>1631</v>
      </c>
      <c r="F77" s="55"/>
      <c r="G77" s="47">
        <f t="shared" si="3"/>
        <v>0</v>
      </c>
      <c r="H77" s="26"/>
    </row>
    <row r="78" ht="24" spans="1:8">
      <c r="A78" s="21" t="s">
        <v>311</v>
      </c>
      <c r="B78" s="45" t="s">
        <v>1831</v>
      </c>
      <c r="C78" s="22" t="s">
        <v>1832</v>
      </c>
      <c r="D78" s="47">
        <f>D76</f>
        <v>22</v>
      </c>
      <c r="E78" s="47" t="s">
        <v>1631</v>
      </c>
      <c r="F78" s="55"/>
      <c r="G78" s="47">
        <f t="shared" si="3"/>
        <v>0</v>
      </c>
      <c r="H78" s="26"/>
    </row>
    <row r="79" ht="108" spans="1:8">
      <c r="A79" s="21" t="s">
        <v>314</v>
      </c>
      <c r="B79" s="49" t="s">
        <v>1841</v>
      </c>
      <c r="C79" s="22" t="s">
        <v>1842</v>
      </c>
      <c r="D79" s="24">
        <v>1</v>
      </c>
      <c r="E79" s="47" t="s">
        <v>1673</v>
      </c>
      <c r="F79" s="48"/>
      <c r="G79" s="47">
        <f t="shared" si="3"/>
        <v>0</v>
      </c>
      <c r="H79" s="24"/>
    </row>
    <row r="80" ht="35" customHeight="1" spans="1:8">
      <c r="A80" s="57" t="s">
        <v>54</v>
      </c>
      <c r="B80" s="58" t="s">
        <v>1843</v>
      </c>
      <c r="C80" s="41"/>
      <c r="D80" s="41"/>
      <c r="E80" s="41"/>
      <c r="F80" s="44"/>
      <c r="G80" s="56">
        <f>G81+G82+G83+G84+G85+G86+G87+G88+G89+G90+G91</f>
        <v>0</v>
      </c>
      <c r="H80" s="54"/>
    </row>
    <row r="81" ht="409.5" spans="1:8">
      <c r="A81" s="21" t="s">
        <v>396</v>
      </c>
      <c r="B81" s="45" t="s">
        <v>1844</v>
      </c>
      <c r="C81" s="46" t="s">
        <v>1845</v>
      </c>
      <c r="D81" s="47">
        <f>[1]测速抓拍点表!I7</f>
        <v>8</v>
      </c>
      <c r="E81" s="47" t="s">
        <v>1700</v>
      </c>
      <c r="F81" s="55"/>
      <c r="G81" s="47">
        <f t="shared" si="3"/>
        <v>0</v>
      </c>
      <c r="H81" s="26"/>
    </row>
    <row r="82" ht="108" spans="1:8">
      <c r="A82" s="21" t="s">
        <v>398</v>
      </c>
      <c r="B82" s="45" t="s">
        <v>1846</v>
      </c>
      <c r="C82" s="46" t="s">
        <v>1847</v>
      </c>
      <c r="D82" s="47">
        <f>D81</f>
        <v>8</v>
      </c>
      <c r="E82" s="47" t="s">
        <v>1631</v>
      </c>
      <c r="F82" s="55"/>
      <c r="G82" s="47">
        <f t="shared" si="3"/>
        <v>0</v>
      </c>
      <c r="H82" s="26"/>
    </row>
    <row r="83" ht="30" customHeight="1" spans="1:8">
      <c r="A83" s="21" t="s">
        <v>401</v>
      </c>
      <c r="B83" s="45" t="s">
        <v>1831</v>
      </c>
      <c r="C83" s="46" t="s">
        <v>1832</v>
      </c>
      <c r="D83" s="47">
        <f>D81</f>
        <v>8</v>
      </c>
      <c r="E83" s="47" t="s">
        <v>1631</v>
      </c>
      <c r="F83" s="55"/>
      <c r="G83" s="47">
        <f t="shared" si="3"/>
        <v>0</v>
      </c>
      <c r="H83" s="26"/>
    </row>
    <row r="84" ht="36" spans="1:8">
      <c r="A84" s="21" t="s">
        <v>405</v>
      </c>
      <c r="B84" s="45" t="s">
        <v>1827</v>
      </c>
      <c r="C84" s="46" t="s">
        <v>1828</v>
      </c>
      <c r="D84" s="47">
        <f>D81+D85+D86</f>
        <v>32</v>
      </c>
      <c r="E84" s="47" t="s">
        <v>1631</v>
      </c>
      <c r="F84" s="55"/>
      <c r="G84" s="47">
        <f t="shared" si="3"/>
        <v>0</v>
      </c>
      <c r="H84" s="26"/>
    </row>
    <row r="85" ht="409.5" spans="1:8">
      <c r="A85" s="21" t="s">
        <v>407</v>
      </c>
      <c r="B85" s="45" t="s">
        <v>1848</v>
      </c>
      <c r="C85" s="46" t="s">
        <v>1849</v>
      </c>
      <c r="D85" s="47">
        <f>[1]测速抓拍点表!J7</f>
        <v>12</v>
      </c>
      <c r="E85" s="47" t="s">
        <v>1700</v>
      </c>
      <c r="F85" s="55"/>
      <c r="G85" s="47">
        <f t="shared" si="3"/>
        <v>0</v>
      </c>
      <c r="H85" s="26"/>
    </row>
    <row r="86" ht="96" spans="1:8">
      <c r="A86" s="21" t="s">
        <v>410</v>
      </c>
      <c r="B86" s="45" t="s">
        <v>1720</v>
      </c>
      <c r="C86" s="46" t="s">
        <v>1850</v>
      </c>
      <c r="D86" s="47">
        <f>[1]测速抓拍点表!K7</f>
        <v>12</v>
      </c>
      <c r="E86" s="47" t="s">
        <v>1700</v>
      </c>
      <c r="F86" s="55"/>
      <c r="G86" s="47">
        <f t="shared" si="3"/>
        <v>0</v>
      </c>
      <c r="H86" s="26"/>
    </row>
    <row r="87" ht="192" spans="1:8">
      <c r="A87" s="21" t="s">
        <v>413</v>
      </c>
      <c r="B87" s="45" t="s">
        <v>1812</v>
      </c>
      <c r="C87" s="46" t="s">
        <v>1813</v>
      </c>
      <c r="D87" s="47">
        <f>[1]测速抓拍点表!O7</f>
        <v>5</v>
      </c>
      <c r="E87" s="47" t="s">
        <v>1700</v>
      </c>
      <c r="F87" s="55"/>
      <c r="G87" s="47">
        <f t="shared" si="3"/>
        <v>0</v>
      </c>
      <c r="H87" s="26"/>
    </row>
    <row r="88" ht="24" spans="1:8">
      <c r="A88" s="21" t="s">
        <v>415</v>
      </c>
      <c r="B88" s="45" t="s">
        <v>1816</v>
      </c>
      <c r="C88" s="46" t="s">
        <v>1817</v>
      </c>
      <c r="D88" s="47">
        <f>[1]测速抓拍点表!P7</f>
        <v>10</v>
      </c>
      <c r="E88" s="47" t="s">
        <v>1631</v>
      </c>
      <c r="F88" s="55"/>
      <c r="G88" s="47">
        <f t="shared" si="3"/>
        <v>0</v>
      </c>
      <c r="H88" s="26"/>
    </row>
    <row r="89" ht="204" spans="1:8">
      <c r="A89" s="21" t="s">
        <v>418</v>
      </c>
      <c r="B89" s="45" t="s">
        <v>1851</v>
      </c>
      <c r="C89" s="46" t="s">
        <v>1852</v>
      </c>
      <c r="D89" s="47">
        <f>[1]测速抓拍点表!L7</f>
        <v>5</v>
      </c>
      <c r="E89" s="47" t="s">
        <v>1778</v>
      </c>
      <c r="F89" s="55"/>
      <c r="G89" s="47">
        <f t="shared" si="3"/>
        <v>0</v>
      </c>
      <c r="H89" s="26"/>
    </row>
    <row r="90" ht="72" spans="1:8">
      <c r="A90" s="21" t="s">
        <v>421</v>
      </c>
      <c r="B90" s="45" t="s">
        <v>1820</v>
      </c>
      <c r="C90" s="46" t="s">
        <v>1853</v>
      </c>
      <c r="D90" s="47">
        <f>[1]测速抓拍点表!N7</f>
        <v>7</v>
      </c>
      <c r="E90" s="47" t="s">
        <v>1631</v>
      </c>
      <c r="F90" s="55"/>
      <c r="G90" s="47">
        <f t="shared" si="3"/>
        <v>0</v>
      </c>
      <c r="H90" s="26"/>
    </row>
    <row r="91" ht="96" spans="1:8">
      <c r="A91" s="21" t="s">
        <v>424</v>
      </c>
      <c r="B91" s="49" t="s">
        <v>1854</v>
      </c>
      <c r="C91" s="22" t="s">
        <v>1855</v>
      </c>
      <c r="D91" s="24">
        <v>1</v>
      </c>
      <c r="E91" s="47" t="s">
        <v>1673</v>
      </c>
      <c r="F91" s="48"/>
      <c r="G91" s="47">
        <f t="shared" si="3"/>
        <v>0</v>
      </c>
      <c r="H91" s="26"/>
    </row>
    <row r="92" ht="36" customHeight="1" spans="1:8">
      <c r="A92" s="57" t="s">
        <v>57</v>
      </c>
      <c r="B92" s="58" t="s">
        <v>1856</v>
      </c>
      <c r="C92" s="41"/>
      <c r="D92" s="41"/>
      <c r="E92" s="41"/>
      <c r="F92" s="44"/>
      <c r="G92" s="43">
        <f>G93+G94+G95+G96+G97+G98+G99</f>
        <v>0</v>
      </c>
      <c r="H92" s="54"/>
    </row>
    <row r="93" ht="409.5" spans="1:8">
      <c r="A93" s="21" t="s">
        <v>465</v>
      </c>
      <c r="B93" s="45" t="s">
        <v>1857</v>
      </c>
      <c r="C93" s="46" t="s">
        <v>1858</v>
      </c>
      <c r="D93" s="47">
        <f>[1]违停抓拍点表!I4</f>
        <v>2</v>
      </c>
      <c r="E93" s="47" t="s">
        <v>1700</v>
      </c>
      <c r="F93" s="55"/>
      <c r="G93" s="47">
        <f>D93*F93</f>
        <v>0</v>
      </c>
      <c r="H93" s="26"/>
    </row>
    <row r="94" spans="1:8">
      <c r="A94" s="21" t="s">
        <v>469</v>
      </c>
      <c r="B94" s="45" t="s">
        <v>1859</v>
      </c>
      <c r="C94" s="46" t="s">
        <v>1860</v>
      </c>
      <c r="D94" s="47">
        <f>D93</f>
        <v>2</v>
      </c>
      <c r="E94" s="47" t="s">
        <v>1700</v>
      </c>
      <c r="F94" s="55"/>
      <c r="G94" s="47">
        <f t="shared" ref="G94:G102" si="4">D94*F94</f>
        <v>0</v>
      </c>
      <c r="H94" s="26"/>
    </row>
    <row r="95" ht="192" spans="1:8">
      <c r="A95" s="21" t="s">
        <v>472</v>
      </c>
      <c r="B95" s="45" t="s">
        <v>1812</v>
      </c>
      <c r="C95" s="46" t="s">
        <v>1813</v>
      </c>
      <c r="D95" s="47">
        <f>[1]违停抓拍点表!M4</f>
        <v>2</v>
      </c>
      <c r="E95" s="47" t="s">
        <v>1700</v>
      </c>
      <c r="F95" s="55"/>
      <c r="G95" s="47">
        <f t="shared" si="4"/>
        <v>0</v>
      </c>
      <c r="H95" s="26"/>
    </row>
    <row r="96" ht="25" customHeight="1" spans="1:8">
      <c r="A96" s="21" t="s">
        <v>475</v>
      </c>
      <c r="B96" s="45" t="s">
        <v>1816</v>
      </c>
      <c r="C96" s="46" t="s">
        <v>1817</v>
      </c>
      <c r="D96" s="47">
        <f>D95*2</f>
        <v>4</v>
      </c>
      <c r="E96" s="47" t="s">
        <v>1631</v>
      </c>
      <c r="F96" s="55"/>
      <c r="G96" s="47">
        <f t="shared" si="4"/>
        <v>0</v>
      </c>
      <c r="H96" s="26"/>
    </row>
    <row r="97" ht="204" spans="1:8">
      <c r="A97" s="21" t="s">
        <v>478</v>
      </c>
      <c r="B97" s="45" t="s">
        <v>1851</v>
      </c>
      <c r="C97" s="46" t="s">
        <v>1852</v>
      </c>
      <c r="D97" s="47">
        <f>[1]违停抓拍点表!J4</f>
        <v>1</v>
      </c>
      <c r="E97" s="47" t="s">
        <v>1778</v>
      </c>
      <c r="F97" s="55"/>
      <c r="G97" s="47">
        <f t="shared" si="4"/>
        <v>0</v>
      </c>
      <c r="H97" s="26"/>
    </row>
    <row r="98" ht="72" spans="1:8">
      <c r="A98" s="21" t="s">
        <v>481</v>
      </c>
      <c r="B98" s="45" t="s">
        <v>1820</v>
      </c>
      <c r="C98" s="46" t="s">
        <v>1853</v>
      </c>
      <c r="D98" s="47">
        <f>[1]违停抓拍点表!L4</f>
        <v>2</v>
      </c>
      <c r="E98" s="47" t="s">
        <v>1631</v>
      </c>
      <c r="F98" s="55"/>
      <c r="G98" s="47">
        <f t="shared" si="4"/>
        <v>0</v>
      </c>
      <c r="H98" s="26"/>
    </row>
    <row r="99" ht="96" spans="1:8">
      <c r="A99" s="21" t="s">
        <v>485</v>
      </c>
      <c r="B99" s="49" t="s">
        <v>1861</v>
      </c>
      <c r="C99" s="22" t="s">
        <v>1862</v>
      </c>
      <c r="D99" s="24">
        <v>1</v>
      </c>
      <c r="E99" s="37" t="s">
        <v>1673</v>
      </c>
      <c r="F99" s="48"/>
      <c r="G99" s="47">
        <f t="shared" si="4"/>
        <v>0</v>
      </c>
      <c r="H99" s="26"/>
    </row>
    <row r="100" ht="30" customHeight="1" spans="1:8">
      <c r="A100" s="40" t="s">
        <v>1680</v>
      </c>
      <c r="B100" s="59" t="s">
        <v>1863</v>
      </c>
      <c r="C100" s="51"/>
      <c r="D100" s="52"/>
      <c r="E100" s="53"/>
      <c r="F100" s="44"/>
      <c r="G100" s="56">
        <f>G101+G102</f>
        <v>0</v>
      </c>
      <c r="H100" s="54"/>
    </row>
    <row r="101" ht="336" spans="1:8">
      <c r="A101" s="21" t="s">
        <v>730</v>
      </c>
      <c r="B101" s="49" t="s">
        <v>1864</v>
      </c>
      <c r="C101" s="22" t="s">
        <v>1865</v>
      </c>
      <c r="D101" s="24">
        <v>1</v>
      </c>
      <c r="E101" s="37" t="s">
        <v>1673</v>
      </c>
      <c r="F101" s="48"/>
      <c r="G101" s="47">
        <f t="shared" si="4"/>
        <v>0</v>
      </c>
      <c r="H101" s="26"/>
    </row>
    <row r="102" ht="192" spans="1:8">
      <c r="A102" s="21" t="s">
        <v>733</v>
      </c>
      <c r="B102" s="49" t="s">
        <v>1866</v>
      </c>
      <c r="C102" s="22" t="s">
        <v>1867</v>
      </c>
      <c r="D102" s="47">
        <v>1</v>
      </c>
      <c r="E102" s="47" t="s">
        <v>1673</v>
      </c>
      <c r="F102" s="48"/>
      <c r="G102" s="47">
        <f t="shared" si="4"/>
        <v>0</v>
      </c>
      <c r="H102" s="26"/>
    </row>
    <row r="103" ht="34" customHeight="1" spans="1:8">
      <c r="A103" s="57" t="s">
        <v>1683</v>
      </c>
      <c r="B103" s="58" t="s">
        <v>1868</v>
      </c>
      <c r="C103" s="41"/>
      <c r="D103" s="41"/>
      <c r="E103" s="41"/>
      <c r="F103" s="44"/>
      <c r="G103" s="43">
        <f>G104+G105+G106+G107+G108+G109+G110</f>
        <v>0</v>
      </c>
      <c r="H103" s="54"/>
    </row>
    <row r="104" ht="409.5" spans="1:8">
      <c r="A104" s="21" t="s">
        <v>854</v>
      </c>
      <c r="B104" s="45" t="s">
        <v>1869</v>
      </c>
      <c r="C104" s="22" t="s">
        <v>1870</v>
      </c>
      <c r="D104" s="47">
        <v>1</v>
      </c>
      <c r="E104" s="47" t="s">
        <v>1673</v>
      </c>
      <c r="F104" s="48"/>
      <c r="G104" s="47">
        <f>D104*F104</f>
        <v>0</v>
      </c>
      <c r="H104" s="26"/>
    </row>
    <row r="105" ht="60" spans="1:8">
      <c r="A105" s="21" t="s">
        <v>857</v>
      </c>
      <c r="B105" s="45" t="s">
        <v>1871</v>
      </c>
      <c r="C105" s="22" t="s">
        <v>1872</v>
      </c>
      <c r="D105" s="47">
        <v>1</v>
      </c>
      <c r="E105" s="47" t="s">
        <v>1673</v>
      </c>
      <c r="F105" s="48"/>
      <c r="G105" s="47">
        <f t="shared" ref="G105:G121" si="5">D105*F105</f>
        <v>0</v>
      </c>
      <c r="H105" s="26"/>
    </row>
    <row r="106" ht="409.5" spans="1:8">
      <c r="A106" s="21" t="s">
        <v>862</v>
      </c>
      <c r="B106" s="45" t="s">
        <v>1873</v>
      </c>
      <c r="C106" s="46" t="s">
        <v>1874</v>
      </c>
      <c r="D106" s="47">
        <v>1</v>
      </c>
      <c r="E106" s="47" t="s">
        <v>1700</v>
      </c>
      <c r="F106" s="48"/>
      <c r="G106" s="47">
        <f t="shared" si="5"/>
        <v>0</v>
      </c>
      <c r="H106" s="26"/>
    </row>
    <row r="107" ht="204" spans="1:8">
      <c r="A107" s="21" t="s">
        <v>866</v>
      </c>
      <c r="B107" s="45" t="s">
        <v>1875</v>
      </c>
      <c r="C107" s="46" t="s">
        <v>1876</v>
      </c>
      <c r="D107" s="47">
        <v>1</v>
      </c>
      <c r="E107" s="47" t="s">
        <v>1700</v>
      </c>
      <c r="F107" s="48"/>
      <c r="G107" s="47">
        <f t="shared" si="5"/>
        <v>0</v>
      </c>
      <c r="H107" s="26"/>
    </row>
    <row r="108" ht="409.5" spans="1:8">
      <c r="A108" s="21" t="s">
        <v>869</v>
      </c>
      <c r="B108" s="45" t="s">
        <v>1877</v>
      </c>
      <c r="C108" s="46" t="s">
        <v>1878</v>
      </c>
      <c r="D108" s="47">
        <f>[1]应急广播点表!D12</f>
        <v>18</v>
      </c>
      <c r="E108" s="47" t="s">
        <v>1700</v>
      </c>
      <c r="F108" s="48"/>
      <c r="G108" s="47">
        <f t="shared" si="5"/>
        <v>0</v>
      </c>
      <c r="H108" s="26"/>
    </row>
    <row r="109" ht="36" spans="1:8">
      <c r="A109" s="21" t="s">
        <v>872</v>
      </c>
      <c r="B109" s="49" t="s">
        <v>1879</v>
      </c>
      <c r="C109" s="46" t="s">
        <v>1880</v>
      </c>
      <c r="D109" s="47">
        <f>[1]应急广播点表!E12</f>
        <v>18</v>
      </c>
      <c r="E109" s="47" t="s">
        <v>1631</v>
      </c>
      <c r="F109" s="48"/>
      <c r="G109" s="47">
        <f t="shared" si="5"/>
        <v>0</v>
      </c>
      <c r="H109" s="26"/>
    </row>
    <row r="110" ht="108" spans="1:8">
      <c r="A110" s="21" t="s">
        <v>876</v>
      </c>
      <c r="B110" s="49" t="s">
        <v>1881</v>
      </c>
      <c r="C110" s="22" t="s">
        <v>1882</v>
      </c>
      <c r="D110" s="24">
        <v>1</v>
      </c>
      <c r="E110" s="37" t="s">
        <v>1673</v>
      </c>
      <c r="F110" s="48"/>
      <c r="G110" s="47">
        <f t="shared" si="5"/>
        <v>0</v>
      </c>
      <c r="H110" s="26"/>
    </row>
    <row r="111" ht="40" customHeight="1" spans="1:8">
      <c r="A111" s="57" t="s">
        <v>1686</v>
      </c>
      <c r="B111" s="58" t="s">
        <v>1883</v>
      </c>
      <c r="C111" s="41"/>
      <c r="D111" s="41"/>
      <c r="E111" s="41"/>
      <c r="F111" s="44"/>
      <c r="G111" s="56">
        <f>G112+G113+G114+G115+G116+G117+G118</f>
        <v>0</v>
      </c>
      <c r="H111" s="54"/>
    </row>
    <row r="112" ht="409.5" spans="1:8">
      <c r="A112" s="21" t="s">
        <v>886</v>
      </c>
      <c r="B112" s="45" t="s">
        <v>1884</v>
      </c>
      <c r="C112" s="46" t="s">
        <v>1885</v>
      </c>
      <c r="D112" s="47">
        <v>1</v>
      </c>
      <c r="E112" s="47" t="s">
        <v>1700</v>
      </c>
      <c r="F112" s="48"/>
      <c r="G112" s="47">
        <f t="shared" si="5"/>
        <v>0</v>
      </c>
      <c r="H112" s="26"/>
    </row>
    <row r="113" ht="24" spans="1:8">
      <c r="A113" s="21" t="s">
        <v>889</v>
      </c>
      <c r="B113" s="45" t="s">
        <v>1886</v>
      </c>
      <c r="C113" s="46" t="s">
        <v>1887</v>
      </c>
      <c r="D113" s="47">
        <v>1</v>
      </c>
      <c r="E113" s="47" t="s">
        <v>1700</v>
      </c>
      <c r="F113" s="48"/>
      <c r="G113" s="47">
        <f t="shared" si="5"/>
        <v>0</v>
      </c>
      <c r="H113" s="26"/>
    </row>
    <row r="114" ht="36" spans="1:8">
      <c r="A114" s="21" t="s">
        <v>892</v>
      </c>
      <c r="B114" s="45" t="s">
        <v>1888</v>
      </c>
      <c r="C114" s="46" t="s">
        <v>1889</v>
      </c>
      <c r="D114" s="47">
        <v>1</v>
      </c>
      <c r="E114" s="47" t="s">
        <v>1700</v>
      </c>
      <c r="F114" s="48"/>
      <c r="G114" s="47">
        <f t="shared" si="5"/>
        <v>0</v>
      </c>
      <c r="H114" s="26"/>
    </row>
    <row r="115" ht="216" spans="1:8">
      <c r="A115" s="21" t="s">
        <v>895</v>
      </c>
      <c r="B115" s="45" t="s">
        <v>1890</v>
      </c>
      <c r="C115" s="46" t="s">
        <v>1891</v>
      </c>
      <c r="D115" s="47">
        <v>1</v>
      </c>
      <c r="E115" s="47" t="s">
        <v>1700</v>
      </c>
      <c r="F115" s="48"/>
      <c r="G115" s="47">
        <f t="shared" si="5"/>
        <v>0</v>
      </c>
      <c r="H115" s="26"/>
    </row>
    <row r="116" spans="1:8">
      <c r="A116" s="21" t="s">
        <v>899</v>
      </c>
      <c r="B116" s="45" t="s">
        <v>1892</v>
      </c>
      <c r="C116" s="46" t="s">
        <v>1893</v>
      </c>
      <c r="D116" s="47">
        <v>1</v>
      </c>
      <c r="E116" s="47" t="s">
        <v>1700</v>
      </c>
      <c r="F116" s="48"/>
      <c r="G116" s="47">
        <f t="shared" si="5"/>
        <v>0</v>
      </c>
      <c r="H116" s="26"/>
    </row>
    <row r="117" spans="1:8">
      <c r="A117" s="21" t="s">
        <v>902</v>
      </c>
      <c r="B117" s="60" t="s">
        <v>1894</v>
      </c>
      <c r="C117" s="60" t="s">
        <v>1895</v>
      </c>
      <c r="D117" s="23">
        <v>1</v>
      </c>
      <c r="E117" s="47" t="s">
        <v>1700</v>
      </c>
      <c r="F117" s="48"/>
      <c r="G117" s="61">
        <f t="shared" si="5"/>
        <v>0</v>
      </c>
      <c r="H117" s="26"/>
    </row>
    <row r="118" ht="108" spans="1:8">
      <c r="A118" s="21" t="s">
        <v>905</v>
      </c>
      <c r="B118" s="49" t="s">
        <v>1896</v>
      </c>
      <c r="C118" s="22" t="s">
        <v>1897</v>
      </c>
      <c r="D118" s="24">
        <v>1</v>
      </c>
      <c r="E118" s="37" t="s">
        <v>1673</v>
      </c>
      <c r="F118" s="48"/>
      <c r="G118" s="47">
        <f t="shared" si="5"/>
        <v>0</v>
      </c>
      <c r="H118" s="26"/>
    </row>
    <row r="119" ht="33" customHeight="1" spans="1:8">
      <c r="A119" s="40" t="s">
        <v>1689</v>
      </c>
      <c r="B119" s="50" t="s">
        <v>1898</v>
      </c>
      <c r="C119" s="51"/>
      <c r="D119" s="52"/>
      <c r="E119" s="53"/>
      <c r="F119" s="44"/>
      <c r="G119" s="56">
        <f>G120+G121</f>
        <v>0</v>
      </c>
      <c r="H119" s="54"/>
    </row>
    <row r="120" ht="108" spans="1:8">
      <c r="A120" s="21" t="s">
        <v>925</v>
      </c>
      <c r="B120" s="45" t="s">
        <v>1899</v>
      </c>
      <c r="C120" s="26" t="s">
        <v>1900</v>
      </c>
      <c r="D120" s="47">
        <v>300</v>
      </c>
      <c r="E120" s="47" t="s">
        <v>1901</v>
      </c>
      <c r="F120" s="48"/>
      <c r="G120" s="47">
        <f t="shared" si="5"/>
        <v>0</v>
      </c>
      <c r="H120" s="26"/>
    </row>
    <row r="121" ht="36" spans="1:8">
      <c r="A121" s="21" t="s">
        <v>928</v>
      </c>
      <c r="B121" s="45" t="s">
        <v>1902</v>
      </c>
      <c r="C121" s="26" t="s">
        <v>1903</v>
      </c>
      <c r="D121" s="47">
        <v>1</v>
      </c>
      <c r="E121" s="47" t="s">
        <v>1904</v>
      </c>
      <c r="F121" s="55"/>
      <c r="G121" s="47">
        <f t="shared" si="5"/>
        <v>0</v>
      </c>
      <c r="H121" s="26"/>
    </row>
    <row r="122" ht="54" customHeight="1" spans="1:8">
      <c r="A122" s="40" t="s">
        <v>1692</v>
      </c>
      <c r="B122" s="50" t="s">
        <v>1905</v>
      </c>
      <c r="C122" s="51"/>
      <c r="D122" s="52"/>
      <c r="E122" s="53"/>
      <c r="F122" s="44"/>
      <c r="G122" s="53">
        <f>G123+G124+G125</f>
        <v>0</v>
      </c>
      <c r="H122" s="54"/>
    </row>
    <row r="123" ht="384" spans="1:8">
      <c r="A123" s="21" t="s">
        <v>990</v>
      </c>
      <c r="B123" s="45" t="s">
        <v>1906</v>
      </c>
      <c r="C123" s="26" t="s">
        <v>1907</v>
      </c>
      <c r="D123" s="47">
        <v>6</v>
      </c>
      <c r="E123" s="47" t="s">
        <v>84</v>
      </c>
      <c r="F123" s="48"/>
      <c r="G123" s="47">
        <f>D123*F123</f>
        <v>0</v>
      </c>
      <c r="H123" s="26"/>
    </row>
    <row r="124" ht="29" customHeight="1" spans="1:8">
      <c r="A124" s="21" t="s">
        <v>994</v>
      </c>
      <c r="B124" s="22" t="s">
        <v>1908</v>
      </c>
      <c r="C124" s="22" t="s">
        <v>1909</v>
      </c>
      <c r="D124" s="23">
        <v>1</v>
      </c>
      <c r="E124" s="24" t="s">
        <v>84</v>
      </c>
      <c r="F124" s="25"/>
      <c r="G124" s="47">
        <f t="shared" ref="G124:G138" si="6">D124*F124</f>
        <v>0</v>
      </c>
      <c r="H124" s="26"/>
    </row>
    <row r="125" ht="312" spans="1:8">
      <c r="A125" s="21" t="s">
        <v>998</v>
      </c>
      <c r="B125" s="45" t="s">
        <v>1910</v>
      </c>
      <c r="C125" s="26" t="s">
        <v>1911</v>
      </c>
      <c r="D125" s="47">
        <v>6</v>
      </c>
      <c r="E125" s="47" t="s">
        <v>1700</v>
      </c>
      <c r="F125" s="48"/>
      <c r="G125" s="47">
        <f t="shared" si="6"/>
        <v>0</v>
      </c>
      <c r="H125" s="26"/>
    </row>
    <row r="126" ht="24" spans="1:8">
      <c r="A126" s="62" t="s">
        <v>1912</v>
      </c>
      <c r="B126" s="63" t="s">
        <v>55</v>
      </c>
      <c r="C126" s="16"/>
      <c r="D126" s="17"/>
      <c r="E126" s="18"/>
      <c r="F126" s="19"/>
      <c r="G126" s="64">
        <f>G127</f>
        <v>0</v>
      </c>
      <c r="H126" s="32"/>
    </row>
    <row r="127" ht="288" spans="1:8">
      <c r="A127" s="21" t="s">
        <v>9</v>
      </c>
      <c r="B127" s="45" t="s">
        <v>1913</v>
      </c>
      <c r="C127" s="26" t="s">
        <v>1914</v>
      </c>
      <c r="D127" s="47">
        <v>1</v>
      </c>
      <c r="E127" s="47" t="s">
        <v>1673</v>
      </c>
      <c r="F127" s="48"/>
      <c r="G127" s="47">
        <f t="shared" si="6"/>
        <v>0</v>
      </c>
      <c r="H127" s="26"/>
    </row>
    <row r="128" ht="24" spans="1:8">
      <c r="A128" s="14" t="s">
        <v>1915</v>
      </c>
      <c r="B128" s="15" t="s">
        <v>58</v>
      </c>
      <c r="C128" s="15"/>
      <c r="D128" s="15"/>
      <c r="E128" s="15"/>
      <c r="F128" s="19"/>
      <c r="G128" s="64">
        <f>G129+G130+G131+G133+G132+G134+G135+G136+G137+G138</f>
        <v>0</v>
      </c>
      <c r="H128" s="32"/>
    </row>
    <row r="129" ht="48" spans="1:8">
      <c r="A129" s="21" t="s">
        <v>9</v>
      </c>
      <c r="B129" s="60" t="s">
        <v>1916</v>
      </c>
      <c r="C129" s="22" t="s">
        <v>1917</v>
      </c>
      <c r="D129" s="23">
        <v>1</v>
      </c>
      <c r="E129" s="47" t="s">
        <v>1918</v>
      </c>
      <c r="F129" s="48"/>
      <c r="G129" s="47">
        <f t="shared" si="6"/>
        <v>0</v>
      </c>
      <c r="H129" s="26"/>
    </row>
    <row r="130" ht="48" spans="1:8">
      <c r="A130" s="21" t="s">
        <v>41</v>
      </c>
      <c r="B130" s="60" t="s">
        <v>1919</v>
      </c>
      <c r="C130" s="22" t="s">
        <v>1920</v>
      </c>
      <c r="D130" s="23">
        <v>1</v>
      </c>
      <c r="E130" s="47" t="s">
        <v>1918</v>
      </c>
      <c r="F130" s="48"/>
      <c r="G130" s="47">
        <f t="shared" si="6"/>
        <v>0</v>
      </c>
      <c r="H130" s="26"/>
    </row>
    <row r="131" ht="48" spans="1:8">
      <c r="A131" s="21" t="s">
        <v>44</v>
      </c>
      <c r="B131" s="60" t="s">
        <v>1921</v>
      </c>
      <c r="C131" s="22" t="s">
        <v>1920</v>
      </c>
      <c r="D131" s="23">
        <v>1</v>
      </c>
      <c r="E131" s="47" t="s">
        <v>1918</v>
      </c>
      <c r="F131" s="48"/>
      <c r="G131" s="47">
        <f t="shared" si="6"/>
        <v>0</v>
      </c>
      <c r="H131" s="26"/>
    </row>
    <row r="132" ht="48" spans="1:8">
      <c r="A132" s="21" t="s">
        <v>54</v>
      </c>
      <c r="B132" s="60" t="s">
        <v>1922</v>
      </c>
      <c r="C132" s="22" t="s">
        <v>1923</v>
      </c>
      <c r="D132" s="23">
        <v>1</v>
      </c>
      <c r="E132" s="47" t="s">
        <v>1918</v>
      </c>
      <c r="F132" s="48"/>
      <c r="G132" s="47">
        <f t="shared" si="6"/>
        <v>0</v>
      </c>
      <c r="H132" s="26"/>
    </row>
    <row r="133" ht="48" spans="1:8">
      <c r="A133" s="21" t="s">
        <v>57</v>
      </c>
      <c r="B133" s="60" t="s">
        <v>1924</v>
      </c>
      <c r="C133" s="22" t="s">
        <v>1925</v>
      </c>
      <c r="D133" s="23">
        <v>1</v>
      </c>
      <c r="E133" s="47" t="s">
        <v>1918</v>
      </c>
      <c r="F133" s="48"/>
      <c r="G133" s="47">
        <f t="shared" si="6"/>
        <v>0</v>
      </c>
      <c r="H133" s="26"/>
    </row>
    <row r="134" ht="60" spans="1:8">
      <c r="A134" s="21" t="s">
        <v>1680</v>
      </c>
      <c r="B134" s="60" t="s">
        <v>1926</v>
      </c>
      <c r="C134" s="65" t="s">
        <v>1927</v>
      </c>
      <c r="D134" s="23">
        <v>1</v>
      </c>
      <c r="E134" s="47" t="s">
        <v>1918</v>
      </c>
      <c r="F134" s="48"/>
      <c r="G134" s="47">
        <f t="shared" si="6"/>
        <v>0</v>
      </c>
      <c r="H134" s="26"/>
    </row>
    <row r="135" ht="72" spans="1:8">
      <c r="A135" s="21" t="s">
        <v>1683</v>
      </c>
      <c r="B135" s="60" t="s">
        <v>1928</v>
      </c>
      <c r="C135" s="22" t="s">
        <v>1929</v>
      </c>
      <c r="D135" s="23">
        <v>2</v>
      </c>
      <c r="E135" s="47" t="s">
        <v>1918</v>
      </c>
      <c r="F135" s="48"/>
      <c r="G135" s="47">
        <f t="shared" si="6"/>
        <v>0</v>
      </c>
      <c r="H135" s="26"/>
    </row>
    <row r="136" ht="48" spans="1:8">
      <c r="A136" s="21" t="s">
        <v>1686</v>
      </c>
      <c r="B136" s="60" t="s">
        <v>1930</v>
      </c>
      <c r="C136" s="22" t="s">
        <v>1931</v>
      </c>
      <c r="D136" s="23">
        <v>1</v>
      </c>
      <c r="E136" s="47" t="s">
        <v>1918</v>
      </c>
      <c r="F136" s="48"/>
      <c r="G136" s="47">
        <f t="shared" si="6"/>
        <v>0</v>
      </c>
      <c r="H136" s="26"/>
    </row>
    <row r="137" ht="24" spans="1:8">
      <c r="A137" s="21" t="s">
        <v>1689</v>
      </c>
      <c r="B137" s="60" t="s">
        <v>1932</v>
      </c>
      <c r="C137" s="22" t="s">
        <v>1933</v>
      </c>
      <c r="D137" s="23">
        <v>1</v>
      </c>
      <c r="E137" s="47" t="s">
        <v>1673</v>
      </c>
      <c r="F137" s="48"/>
      <c r="G137" s="47">
        <f t="shared" si="6"/>
        <v>0</v>
      </c>
      <c r="H137" s="26"/>
    </row>
    <row r="138" ht="60" spans="1:8">
      <c r="A138" s="21" t="s">
        <v>1692</v>
      </c>
      <c r="B138" s="60" t="s">
        <v>1934</v>
      </c>
      <c r="C138" s="22" t="s">
        <v>1935</v>
      </c>
      <c r="D138" s="23">
        <v>1</v>
      </c>
      <c r="E138" s="47" t="s">
        <v>1673</v>
      </c>
      <c r="F138" s="48"/>
      <c r="G138" s="47">
        <f t="shared" si="6"/>
        <v>0</v>
      </c>
      <c r="H138" s="26"/>
    </row>
    <row r="139" ht="34" customHeight="1" spans="1:8">
      <c r="A139" s="14" t="s">
        <v>1936</v>
      </c>
      <c r="B139" s="66" t="s">
        <v>61</v>
      </c>
      <c r="C139" s="39"/>
      <c r="D139" s="39"/>
      <c r="E139" s="39"/>
      <c r="F139" s="19"/>
      <c r="G139" s="39">
        <f>G140+G143</f>
        <v>0</v>
      </c>
      <c r="H139" s="67"/>
    </row>
    <row r="140" ht="39" customHeight="1" spans="1:8">
      <c r="A140" s="57" t="s">
        <v>9</v>
      </c>
      <c r="B140" s="58" t="s">
        <v>62</v>
      </c>
      <c r="C140" s="51"/>
      <c r="D140" s="68"/>
      <c r="E140" s="51"/>
      <c r="F140" s="69"/>
      <c r="G140" s="68">
        <f>G141+G142</f>
        <v>0</v>
      </c>
      <c r="H140" s="70"/>
    </row>
    <row r="141" ht="192" spans="1:8">
      <c r="A141" s="21" t="s">
        <v>11</v>
      </c>
      <c r="B141" s="22" t="s">
        <v>1937</v>
      </c>
      <c r="C141" s="22" t="s">
        <v>1938</v>
      </c>
      <c r="D141" s="23">
        <v>1</v>
      </c>
      <c r="E141" s="47" t="s">
        <v>1673</v>
      </c>
      <c r="F141" s="71"/>
      <c r="G141" s="47">
        <f>D141*F141</f>
        <v>0</v>
      </c>
      <c r="H141" s="26"/>
    </row>
    <row r="142" ht="168" spans="1:8">
      <c r="A142" s="21" t="s">
        <v>14</v>
      </c>
      <c r="B142" s="22" t="s">
        <v>1939</v>
      </c>
      <c r="C142" s="22" t="s">
        <v>1940</v>
      </c>
      <c r="D142" s="23">
        <v>1</v>
      </c>
      <c r="E142" s="47" t="s">
        <v>1673</v>
      </c>
      <c r="F142" s="71"/>
      <c r="G142" s="47">
        <f>D142*F142</f>
        <v>0</v>
      </c>
      <c r="H142" s="26"/>
    </row>
    <row r="143" ht="42" customHeight="1" spans="1:8">
      <c r="A143" s="57" t="s">
        <v>41</v>
      </c>
      <c r="B143" s="58" t="s">
        <v>61</v>
      </c>
      <c r="C143" s="51"/>
      <c r="D143" s="52"/>
      <c r="E143" s="53"/>
      <c r="F143" s="44"/>
      <c r="G143" s="53">
        <f>G144+G145+G146+G147+G148+G149</f>
        <v>0</v>
      </c>
      <c r="H143" s="70"/>
    </row>
    <row r="144" ht="240" spans="1:8">
      <c r="A144" s="21" t="s">
        <v>237</v>
      </c>
      <c r="B144" s="60" t="s">
        <v>1941</v>
      </c>
      <c r="C144" s="22" t="s">
        <v>1942</v>
      </c>
      <c r="D144" s="23">
        <v>1</v>
      </c>
      <c r="E144" s="47" t="s">
        <v>1943</v>
      </c>
      <c r="F144" s="71"/>
      <c r="G144" s="47">
        <f>D144*F144</f>
        <v>0</v>
      </c>
      <c r="H144" s="72"/>
    </row>
    <row r="145" ht="240" spans="1:8">
      <c r="A145" s="21" t="s">
        <v>239</v>
      </c>
      <c r="B145" s="60" t="s">
        <v>1944</v>
      </c>
      <c r="C145" s="22" t="s">
        <v>1945</v>
      </c>
      <c r="D145" s="23">
        <v>4</v>
      </c>
      <c r="E145" s="47" t="s">
        <v>1943</v>
      </c>
      <c r="F145" s="71"/>
      <c r="G145" s="47">
        <f t="shared" ref="G145:G154" si="7">D145*F145</f>
        <v>0</v>
      </c>
      <c r="H145" s="72"/>
    </row>
    <row r="146" ht="192" spans="1:8">
      <c r="A146" s="21" t="s">
        <v>241</v>
      </c>
      <c r="B146" s="60" t="s">
        <v>1946</v>
      </c>
      <c r="C146" s="22" t="s">
        <v>1947</v>
      </c>
      <c r="D146" s="23">
        <v>3</v>
      </c>
      <c r="E146" s="47" t="s">
        <v>1943</v>
      </c>
      <c r="F146" s="71"/>
      <c r="G146" s="47">
        <f t="shared" si="7"/>
        <v>0</v>
      </c>
      <c r="H146" s="72"/>
    </row>
    <row r="147" ht="120" spans="1:8">
      <c r="A147" s="21" t="s">
        <v>244</v>
      </c>
      <c r="B147" s="60" t="s">
        <v>1948</v>
      </c>
      <c r="C147" s="22" t="s">
        <v>1949</v>
      </c>
      <c r="D147" s="23">
        <v>1</v>
      </c>
      <c r="E147" s="47" t="s">
        <v>1943</v>
      </c>
      <c r="F147" s="71"/>
      <c r="G147" s="47">
        <f t="shared" si="7"/>
        <v>0</v>
      </c>
      <c r="H147" s="72"/>
    </row>
    <row r="148" ht="183" spans="1:8">
      <c r="A148" s="21" t="s">
        <v>246</v>
      </c>
      <c r="B148" s="60" t="s">
        <v>1950</v>
      </c>
      <c r="C148" s="22" t="s">
        <v>1951</v>
      </c>
      <c r="D148" s="23">
        <v>1</v>
      </c>
      <c r="E148" s="47" t="s">
        <v>1943</v>
      </c>
      <c r="F148" s="71"/>
      <c r="G148" s="47">
        <f t="shared" si="7"/>
        <v>0</v>
      </c>
      <c r="H148" s="72"/>
    </row>
    <row r="149" ht="24" customHeight="1" spans="1:8">
      <c r="A149" s="21" t="s">
        <v>250</v>
      </c>
      <c r="B149" s="60" t="s">
        <v>1952</v>
      </c>
      <c r="C149" s="22" t="s">
        <v>1953</v>
      </c>
      <c r="D149" s="23">
        <v>1</v>
      </c>
      <c r="E149" s="47" t="s">
        <v>1943</v>
      </c>
      <c r="F149" s="71"/>
      <c r="G149" s="47">
        <f t="shared" si="7"/>
        <v>0</v>
      </c>
      <c r="H149" s="72"/>
    </row>
    <row r="150" ht="33" customHeight="1" spans="1:8">
      <c r="A150" s="57" t="s">
        <v>1954</v>
      </c>
      <c r="B150" s="58" t="s">
        <v>66</v>
      </c>
      <c r="C150" s="43"/>
      <c r="D150" s="43"/>
      <c r="E150" s="43"/>
      <c r="F150" s="44"/>
      <c r="G150" s="56">
        <f>G151+G152+G153+G154</f>
        <v>0</v>
      </c>
      <c r="H150" s="73"/>
    </row>
    <row r="151" ht="180" spans="1:8">
      <c r="A151" s="74">
        <v>1</v>
      </c>
      <c r="B151" s="60" t="s">
        <v>1955</v>
      </c>
      <c r="C151" s="22" t="s">
        <v>1956</v>
      </c>
      <c r="D151" s="23">
        <v>3</v>
      </c>
      <c r="E151" s="47" t="s">
        <v>1957</v>
      </c>
      <c r="F151" s="71"/>
      <c r="G151" s="47">
        <f t="shared" si="7"/>
        <v>0</v>
      </c>
      <c r="H151" s="26"/>
    </row>
    <row r="152" ht="192" spans="1:8">
      <c r="A152" s="74">
        <v>2</v>
      </c>
      <c r="B152" s="60" t="s">
        <v>1958</v>
      </c>
      <c r="C152" s="22" t="s">
        <v>1959</v>
      </c>
      <c r="D152" s="23">
        <v>1</v>
      </c>
      <c r="E152" s="47" t="s">
        <v>1957</v>
      </c>
      <c r="F152" s="71"/>
      <c r="G152" s="47">
        <f t="shared" si="7"/>
        <v>0</v>
      </c>
      <c r="H152" s="26"/>
    </row>
    <row r="153" ht="60" spans="1:8">
      <c r="A153" s="74">
        <v>3</v>
      </c>
      <c r="B153" s="60" t="s">
        <v>1960</v>
      </c>
      <c r="C153" s="22" t="s">
        <v>1961</v>
      </c>
      <c r="D153" s="23">
        <v>1</v>
      </c>
      <c r="E153" s="47" t="s">
        <v>1918</v>
      </c>
      <c r="F153" s="71"/>
      <c r="G153" s="47">
        <f t="shared" si="7"/>
        <v>0</v>
      </c>
      <c r="H153" s="26"/>
    </row>
    <row r="154" ht="36" spans="1:8">
      <c r="A154" s="74">
        <v>6</v>
      </c>
      <c r="B154" s="60" t="s">
        <v>1962</v>
      </c>
      <c r="C154" s="22" t="s">
        <v>1963</v>
      </c>
      <c r="D154" s="23">
        <v>1</v>
      </c>
      <c r="E154" s="47" t="s">
        <v>1918</v>
      </c>
      <c r="F154" s="48"/>
      <c r="G154" s="47">
        <f t="shared" si="7"/>
        <v>0</v>
      </c>
      <c r="H154" s="26"/>
    </row>
  </sheetData>
  <sheetProtection algorithmName="SHA-512" hashValue="d3jxr4cjQJmeNMrFurHXOoB1J3cZlpu3z0P2Kjj1Cgs3okIRmp3sWtCm1jLnrgf4cr778q9IQxAGxwGORwvEcg==" saltValue="0eIdtU8lJfO7t/sWRwtPHA==" spinCount="100000" sheet="1" formatCells="0" formatColumns="0" formatRows="0" objects="1"/>
  <autoFilter xmlns:etc="http://www.wps.cn/officeDocument/2017/etCustomData" ref="A2:H154" etc:filterBottomFollowUsedRange="0">
    <extLst/>
  </autoFilter>
  <mergeCells count="1">
    <mergeCell ref="A1:H1"/>
  </mergeCell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otherUserPermission="visible"/>
  <rangeList sheetStid="5" master="" otherUserPermission="visible"/>
  <rangeList sheetStid="3"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3</vt:i4>
      </vt:variant>
    </vt:vector>
  </HeadingPairs>
  <TitlesOfParts>
    <vt:vector size="3" baseType="lpstr">
      <vt:lpstr>汇总表</vt:lpstr>
      <vt:lpstr>软件清单</vt:lpstr>
      <vt:lpstr>硬件清单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天行健</cp:lastModifiedBy>
  <dcterms:created xsi:type="dcterms:W3CDTF">2023-05-12T19:15:00Z</dcterms:created>
  <dcterms:modified xsi:type="dcterms:W3CDTF">2025-09-17T09:55:33Z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1D567182972D4394853D5F2B5DBDB732_13</vt:lpwstr>
  </property>
</Properties>
</file>